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dle\OneDrive\Desktop\"/>
    </mc:Choice>
  </mc:AlternateContent>
  <xr:revisionPtr revIDLastSave="0" documentId="13_ncr:1_{F96DC23A-570F-426A-949F-C343435C7BE2}" xr6:coauthVersionLast="46" xr6:coauthVersionMax="46" xr10:uidLastSave="{00000000-0000-0000-0000-000000000000}"/>
  <workbookProtection workbookAlgorithmName="SHA-512" workbookHashValue="3mSB75U+mK/1p8SCWgM+Sc7EywPt98eu8ivKJdSuBu3wxzP44GNEYjNzKKJ1RGe5CeaV2UsyoR+u+XHWxjjuNw==" workbookSaltValue="AxHhzfmp4Zbpm93OLRpcRw==" workbookSpinCount="100000" lockStructure="1"/>
  <bookViews>
    <workbookView xWindow="-120" yWindow="-120" windowWidth="38640" windowHeight="15840" firstSheet="1" activeTab="1" xr2:uid="{00000000-000D-0000-FFFF-FFFF00000000}"/>
  </bookViews>
  <sheets>
    <sheet name="INSTRUCTIONS" sheetId="6" state="hidden" r:id="rId1"/>
    <sheet name="ROUND 1" sheetId="2" r:id="rId2"/>
    <sheet name="ROUND 2" sheetId="3" r:id="rId3"/>
    <sheet name="LANE DRAW" sheetId="8" state="hidden" r:id="rId4"/>
    <sheet name="HANDICAP FORMULA" sheetId="1" state="hidden" r:id="rId5"/>
    <sheet name="Template Only" sheetId="7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2" l="1"/>
  <c r="N17" i="3"/>
  <c r="N16" i="3"/>
  <c r="N15" i="3"/>
  <c r="N14" i="3"/>
  <c r="N13" i="3"/>
  <c r="N12" i="3"/>
  <c r="N10" i="3"/>
  <c r="N9" i="3"/>
  <c r="N8" i="3"/>
  <c r="N7" i="3"/>
  <c r="N6" i="3"/>
  <c r="N5" i="3"/>
  <c r="AP13" i="2" l="1"/>
  <c r="AN13" i="2"/>
  <c r="AL13" i="2"/>
  <c r="AJ13" i="2" l="1"/>
  <c r="U26" i="2"/>
  <c r="AH13" i="2"/>
  <c r="AF13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D13" i="2"/>
  <c r="AB13" i="2"/>
  <c r="D23" i="2"/>
  <c r="J23" i="2" s="1"/>
  <c r="D6" i="2"/>
  <c r="D5" i="2"/>
  <c r="D18" i="2"/>
  <c r="D7" i="2"/>
  <c r="N7" i="2" s="1"/>
  <c r="P43" i="2"/>
  <c r="Z7" i="2"/>
  <c r="Z6" i="2"/>
  <c r="AF6" i="2" s="1"/>
  <c r="AQ6" i="2"/>
  <c r="AQ7" i="2"/>
  <c r="U6" i="2"/>
  <c r="U7" i="2"/>
  <c r="D21" i="2"/>
  <c r="L21" i="2" s="1"/>
  <c r="U21" i="2"/>
  <c r="Z21" i="2"/>
  <c r="AQ21" i="2"/>
  <c r="AR37" i="7"/>
  <c r="AQ37" i="7"/>
  <c r="Z37" i="7"/>
  <c r="V37" i="7"/>
  <c r="U37" i="7"/>
  <c r="D37" i="7"/>
  <c r="AR36" i="7"/>
  <c r="AQ36" i="7"/>
  <c r="Z36" i="7"/>
  <c r="V36" i="7"/>
  <c r="U36" i="7"/>
  <c r="D36" i="7"/>
  <c r="AR35" i="7"/>
  <c r="AQ35" i="7"/>
  <c r="Z35" i="7"/>
  <c r="V35" i="7"/>
  <c r="U35" i="7"/>
  <c r="D35" i="7"/>
  <c r="AR34" i="7"/>
  <c r="AQ34" i="7"/>
  <c r="Z34" i="7"/>
  <c r="V34" i="7"/>
  <c r="U34" i="7"/>
  <c r="D34" i="7"/>
  <c r="AR33" i="7"/>
  <c r="AQ33" i="7"/>
  <c r="Z33" i="7"/>
  <c r="V33" i="7"/>
  <c r="U33" i="7"/>
  <c r="D33" i="7"/>
  <c r="AR32" i="7"/>
  <c r="AQ32" i="7"/>
  <c r="Z32" i="7"/>
  <c r="V32" i="7"/>
  <c r="U32" i="7"/>
  <c r="D32" i="7"/>
  <c r="AR31" i="7"/>
  <c r="AQ31" i="7"/>
  <c r="Z31" i="7"/>
  <c r="V31" i="7"/>
  <c r="U31" i="7"/>
  <c r="D31" i="7"/>
  <c r="AR30" i="7"/>
  <c r="AQ30" i="7"/>
  <c r="Z30" i="7"/>
  <c r="V30" i="7"/>
  <c r="U30" i="7"/>
  <c r="D30" i="7"/>
  <c r="AR29" i="7"/>
  <c r="AQ29" i="7"/>
  <c r="Z29" i="7"/>
  <c r="V29" i="7"/>
  <c r="U29" i="7"/>
  <c r="D29" i="7"/>
  <c r="AR28" i="7"/>
  <c r="AQ28" i="7"/>
  <c r="Z28" i="7"/>
  <c r="V28" i="7"/>
  <c r="U28" i="7"/>
  <c r="D28" i="7"/>
  <c r="AR27" i="7"/>
  <c r="AQ27" i="7"/>
  <c r="Z27" i="7"/>
  <c r="V27" i="7"/>
  <c r="U27" i="7"/>
  <c r="D27" i="7"/>
  <c r="AR26" i="7"/>
  <c r="AQ26" i="7"/>
  <c r="Z26" i="7"/>
  <c r="V26" i="7"/>
  <c r="U26" i="7"/>
  <c r="D26" i="7"/>
  <c r="AR25" i="7"/>
  <c r="AQ25" i="7"/>
  <c r="Z25" i="7"/>
  <c r="V25" i="7"/>
  <c r="U25" i="7"/>
  <c r="D25" i="7"/>
  <c r="AR24" i="7"/>
  <c r="AQ24" i="7"/>
  <c r="Z24" i="7"/>
  <c r="V24" i="7"/>
  <c r="U24" i="7"/>
  <c r="D24" i="7"/>
  <c r="AR23" i="7"/>
  <c r="AQ23" i="7"/>
  <c r="Z23" i="7"/>
  <c r="V23" i="7"/>
  <c r="D23" i="7"/>
  <c r="AR22" i="7"/>
  <c r="AQ22" i="7"/>
  <c r="Z22" i="7"/>
  <c r="V22" i="7"/>
  <c r="U22" i="7"/>
  <c r="D22" i="7"/>
  <c r="AR21" i="7"/>
  <c r="AQ21" i="7"/>
  <c r="Z21" i="7"/>
  <c r="V21" i="7"/>
  <c r="U21" i="7"/>
  <c r="D21" i="7"/>
  <c r="AR20" i="7"/>
  <c r="AQ20" i="7"/>
  <c r="Z20" i="7"/>
  <c r="V20" i="7"/>
  <c r="U20" i="7"/>
  <c r="D20" i="7"/>
  <c r="AR19" i="7"/>
  <c r="AQ19" i="7"/>
  <c r="Z19" i="7"/>
  <c r="V19" i="7"/>
  <c r="U19" i="7"/>
  <c r="D19" i="7"/>
  <c r="AR18" i="7"/>
  <c r="AQ18" i="7"/>
  <c r="Z18" i="7"/>
  <c r="V18" i="7"/>
  <c r="U18" i="7"/>
  <c r="D18" i="7"/>
  <c r="AR17" i="7"/>
  <c r="AQ17" i="7"/>
  <c r="Z17" i="7"/>
  <c r="V17" i="7"/>
  <c r="U17" i="7"/>
  <c r="D17" i="7"/>
  <c r="AR16" i="7"/>
  <c r="AQ16" i="7"/>
  <c r="Z16" i="7"/>
  <c r="V16" i="7"/>
  <c r="U16" i="7"/>
  <c r="D16" i="7"/>
  <c r="AR15" i="7"/>
  <c r="AQ15" i="7"/>
  <c r="Z15" i="7"/>
  <c r="V15" i="7"/>
  <c r="U15" i="7"/>
  <c r="D15" i="7"/>
  <c r="AR14" i="7"/>
  <c r="AQ14" i="7"/>
  <c r="Z14" i="7"/>
  <c r="V14" i="7"/>
  <c r="U14" i="7"/>
  <c r="D14" i="7"/>
  <c r="AR13" i="7"/>
  <c r="AQ13" i="7"/>
  <c r="Z13" i="7"/>
  <c r="V13" i="7"/>
  <c r="U13" i="7"/>
  <c r="D13" i="7"/>
  <c r="AR12" i="7"/>
  <c r="AQ12" i="7"/>
  <c r="Z12" i="7"/>
  <c r="V12" i="7"/>
  <c r="U12" i="7"/>
  <c r="D12" i="7"/>
  <c r="AR11" i="7"/>
  <c r="AQ11" i="7"/>
  <c r="Z11" i="7"/>
  <c r="V11" i="7"/>
  <c r="U11" i="7"/>
  <c r="D11" i="7"/>
  <c r="AR10" i="7"/>
  <c r="AQ10" i="7"/>
  <c r="Z10" i="7"/>
  <c r="V10" i="7"/>
  <c r="U10" i="7"/>
  <c r="D10" i="7"/>
  <c r="AR9" i="7"/>
  <c r="AQ9" i="7"/>
  <c r="Z9" i="7"/>
  <c r="V9" i="7"/>
  <c r="U9" i="7"/>
  <c r="D9" i="7"/>
  <c r="AR8" i="7"/>
  <c r="AQ8" i="7"/>
  <c r="Z8" i="7"/>
  <c r="V8" i="7"/>
  <c r="U8" i="7"/>
  <c r="D8" i="7"/>
  <c r="AR7" i="7"/>
  <c r="AQ7" i="7"/>
  <c r="Z7" i="7"/>
  <c r="V7" i="7"/>
  <c r="U7" i="7"/>
  <c r="D7" i="7"/>
  <c r="AR6" i="7"/>
  <c r="AQ6" i="7"/>
  <c r="Z6" i="7"/>
  <c r="V6" i="7"/>
  <c r="U6" i="7"/>
  <c r="D6" i="7"/>
  <c r="AR5" i="7"/>
  <c r="AQ5" i="7"/>
  <c r="Z5" i="7"/>
  <c r="V5" i="7"/>
  <c r="U5" i="7"/>
  <c r="D5" i="7"/>
  <c r="AQ5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2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2" i="2"/>
  <c r="U23" i="2"/>
  <c r="U24" i="2"/>
  <c r="U25" i="2"/>
  <c r="U27" i="2"/>
  <c r="U28" i="2"/>
  <c r="U29" i="2"/>
  <c r="U30" i="2"/>
  <c r="U31" i="2"/>
  <c r="U32" i="2"/>
  <c r="U33" i="2"/>
  <c r="U34" i="2"/>
  <c r="U35" i="2"/>
  <c r="U37" i="2"/>
  <c r="U38" i="2"/>
  <c r="U39" i="2"/>
  <c r="U40" i="2"/>
  <c r="Z40" i="2"/>
  <c r="AR40" i="2" s="1"/>
  <c r="Z39" i="2"/>
  <c r="AR39" i="2" s="1"/>
  <c r="Z38" i="2"/>
  <c r="AR38" i="2" s="1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0" i="2"/>
  <c r="Z19" i="2"/>
  <c r="Z18" i="2"/>
  <c r="AF18" i="2" s="1"/>
  <c r="Z17" i="2"/>
  <c r="AJ17" i="2" s="1"/>
  <c r="Z16" i="2"/>
  <c r="Z15" i="2"/>
  <c r="AH15" i="2" s="1"/>
  <c r="Z14" i="2"/>
  <c r="AF14" i="2" s="1"/>
  <c r="Z12" i="2"/>
  <c r="Z11" i="2"/>
  <c r="AH11" i="2" s="1"/>
  <c r="Z10" i="2"/>
  <c r="Z9" i="2"/>
  <c r="AF9" i="2" s="1"/>
  <c r="Z8" i="2"/>
  <c r="Z5" i="2"/>
  <c r="AH5" i="2" s="1"/>
  <c r="D12" i="2"/>
  <c r="D40" i="2"/>
  <c r="D39" i="2"/>
  <c r="N39" i="2" s="1"/>
  <c r="D38" i="2"/>
  <c r="L38" i="2" s="1"/>
  <c r="D37" i="2"/>
  <c r="J37" i="2" s="1"/>
  <c r="D36" i="2"/>
  <c r="N36" i="2" s="1"/>
  <c r="D35" i="2"/>
  <c r="D34" i="2"/>
  <c r="L34" i="2" s="1"/>
  <c r="D33" i="2"/>
  <c r="J33" i="2" s="1"/>
  <c r="D32" i="2"/>
  <c r="N32" i="2" s="1"/>
  <c r="D31" i="2"/>
  <c r="D30" i="2"/>
  <c r="L30" i="2" s="1"/>
  <c r="U5" i="2"/>
  <c r="D29" i="2"/>
  <c r="L29" i="2" s="1"/>
  <c r="D28" i="2"/>
  <c r="N28" i="2" s="1"/>
  <c r="D27" i="2"/>
  <c r="D26" i="2"/>
  <c r="L26" i="2" s="1"/>
  <c r="D25" i="2"/>
  <c r="L25" i="2" s="1"/>
  <c r="D24" i="2"/>
  <c r="N24" i="2" s="1"/>
  <c r="D22" i="2"/>
  <c r="D20" i="2"/>
  <c r="D19" i="2"/>
  <c r="N19" i="2" s="1"/>
  <c r="D17" i="2"/>
  <c r="J17" i="2" s="1"/>
  <c r="D16" i="2"/>
  <c r="D9" i="2"/>
  <c r="J9" i="2" s="1"/>
  <c r="D8" i="2"/>
  <c r="J8" i="2" s="1"/>
  <c r="D15" i="2"/>
  <c r="D14" i="2"/>
  <c r="D13" i="2"/>
  <c r="D11" i="2"/>
  <c r="N11" i="2" s="1"/>
  <c r="D10" i="2"/>
  <c r="L10" i="2" s="1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D7" i="1"/>
  <c r="B46" i="1"/>
  <c r="E7" i="1"/>
  <c r="D8" i="1"/>
  <c r="E8" i="1"/>
  <c r="D9" i="1"/>
  <c r="E9" i="1"/>
  <c r="D10" i="1"/>
  <c r="E10" i="1"/>
  <c r="D11" i="1"/>
  <c r="E11" i="1"/>
  <c r="D12" i="1"/>
  <c r="E12" i="1"/>
  <c r="D13" i="1"/>
  <c r="D14" i="1"/>
  <c r="E13" i="1"/>
  <c r="E14" i="1"/>
  <c r="D15" i="1"/>
  <c r="E15" i="1"/>
  <c r="D16" i="1"/>
  <c r="E16" i="1"/>
  <c r="D17" i="1"/>
  <c r="D18" i="1"/>
  <c r="E17" i="1"/>
  <c r="E18" i="1"/>
  <c r="D19" i="1"/>
  <c r="E19" i="1"/>
  <c r="D20" i="1"/>
  <c r="E20" i="1"/>
  <c r="D21" i="1"/>
  <c r="D22" i="1"/>
  <c r="E21" i="1"/>
  <c r="E22" i="1"/>
  <c r="D23" i="1"/>
  <c r="E23" i="1"/>
  <c r="D24" i="1"/>
  <c r="E24" i="1"/>
  <c r="D25" i="1"/>
  <c r="E25" i="1"/>
  <c r="D26" i="1"/>
  <c r="E26" i="1"/>
  <c r="D27" i="1"/>
  <c r="D28" i="1"/>
  <c r="E27" i="1"/>
  <c r="D29" i="1"/>
  <c r="E28" i="1"/>
  <c r="D30" i="1"/>
  <c r="E29" i="1"/>
  <c r="E30" i="1"/>
  <c r="D31" i="1"/>
  <c r="E31" i="1"/>
  <c r="D32" i="1"/>
  <c r="E32" i="1"/>
  <c r="D33" i="1"/>
  <c r="D34" i="1"/>
  <c r="E33" i="1"/>
  <c r="D35" i="1"/>
  <c r="E34" i="1"/>
  <c r="D36" i="1"/>
  <c r="E35" i="1"/>
  <c r="D37" i="1"/>
  <c r="E36" i="1"/>
  <c r="E37" i="1"/>
  <c r="D38" i="1"/>
  <c r="D39" i="1"/>
  <c r="E38" i="1"/>
  <c r="D40" i="1"/>
  <c r="E39" i="1"/>
  <c r="E40" i="1"/>
  <c r="D41" i="1"/>
  <c r="E41" i="1"/>
  <c r="D42" i="1"/>
  <c r="D43" i="1"/>
  <c r="E42" i="1"/>
  <c r="D44" i="1"/>
  <c r="E43" i="1"/>
  <c r="D45" i="1"/>
  <c r="E44" i="1"/>
  <c r="D46" i="1"/>
  <c r="E45" i="1"/>
  <c r="E46" i="1"/>
  <c r="G7" i="1"/>
  <c r="H7" i="1"/>
  <c r="G8" i="1"/>
  <c r="G9" i="1"/>
  <c r="H8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G25" i="1"/>
  <c r="H24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G41" i="1"/>
  <c r="H40" i="1"/>
  <c r="H41" i="1"/>
  <c r="G42" i="1"/>
  <c r="H42" i="1"/>
  <c r="G43" i="1"/>
  <c r="H43" i="1"/>
  <c r="G44" i="1"/>
  <c r="H44" i="1"/>
  <c r="G45" i="1"/>
  <c r="H45" i="1"/>
  <c r="G46" i="1"/>
  <c r="H46" i="1"/>
  <c r="J7" i="1"/>
  <c r="J8" i="1"/>
  <c r="K7" i="1"/>
  <c r="J9" i="1"/>
  <c r="K8" i="1"/>
  <c r="K9" i="1"/>
  <c r="J10" i="1"/>
  <c r="K10" i="1"/>
  <c r="J11" i="1"/>
  <c r="J12" i="1"/>
  <c r="K11" i="1"/>
  <c r="J13" i="1"/>
  <c r="K12" i="1"/>
  <c r="J14" i="1"/>
  <c r="K13" i="1"/>
  <c r="K14" i="1"/>
  <c r="J15" i="1"/>
  <c r="J16" i="1"/>
  <c r="K15" i="1"/>
  <c r="J17" i="1"/>
  <c r="K16" i="1"/>
  <c r="K17" i="1"/>
  <c r="J18" i="1"/>
  <c r="K18" i="1"/>
  <c r="J19" i="1"/>
  <c r="J20" i="1"/>
  <c r="K19" i="1"/>
  <c r="J21" i="1"/>
  <c r="K20" i="1"/>
  <c r="J22" i="1"/>
  <c r="K21" i="1"/>
  <c r="J23" i="1"/>
  <c r="K22" i="1"/>
  <c r="J24" i="1"/>
  <c r="K23" i="1"/>
  <c r="K24" i="1"/>
  <c r="J25" i="1"/>
  <c r="J26" i="1"/>
  <c r="K25" i="1"/>
  <c r="J27" i="1"/>
  <c r="K26" i="1"/>
  <c r="J28" i="1"/>
  <c r="K27" i="1"/>
  <c r="K28" i="1"/>
  <c r="J29" i="1"/>
  <c r="J30" i="1"/>
  <c r="K29" i="1"/>
  <c r="J31" i="1"/>
  <c r="K30" i="1"/>
  <c r="J32" i="1"/>
  <c r="K31" i="1"/>
  <c r="J33" i="1"/>
  <c r="K32" i="1"/>
  <c r="J34" i="1"/>
  <c r="K33" i="1"/>
  <c r="J35" i="1"/>
  <c r="K34" i="1"/>
  <c r="J36" i="1"/>
  <c r="K35" i="1"/>
  <c r="J37" i="1"/>
  <c r="K36" i="1"/>
  <c r="J38" i="1"/>
  <c r="K37" i="1"/>
  <c r="J39" i="1"/>
  <c r="K38" i="1"/>
  <c r="J40" i="1"/>
  <c r="K39" i="1"/>
  <c r="J41" i="1"/>
  <c r="K40" i="1"/>
  <c r="J42" i="1"/>
  <c r="K41" i="1"/>
  <c r="J43" i="1"/>
  <c r="K42" i="1"/>
  <c r="J44" i="1"/>
  <c r="K43" i="1"/>
  <c r="J45" i="1"/>
  <c r="K44" i="1"/>
  <c r="J46" i="1"/>
  <c r="K46" i="1"/>
  <c r="K45" i="1"/>
  <c r="AR13" i="2" l="1"/>
  <c r="M9" i="3"/>
  <c r="O9" i="3" s="1"/>
  <c r="T13" i="2"/>
  <c r="R13" i="2"/>
  <c r="P13" i="2"/>
  <c r="R20" i="2"/>
  <c r="P20" i="2"/>
  <c r="T20" i="2"/>
  <c r="P31" i="2"/>
  <c r="T31" i="2"/>
  <c r="R31" i="2"/>
  <c r="P35" i="2"/>
  <c r="T35" i="2"/>
  <c r="R35" i="2"/>
  <c r="R40" i="2"/>
  <c r="P40" i="2"/>
  <c r="T40" i="2"/>
  <c r="AL16" i="2"/>
  <c r="AP16" i="2"/>
  <c r="AN16" i="2"/>
  <c r="R18" i="2"/>
  <c r="T18" i="2"/>
  <c r="P18" i="2"/>
  <c r="T14" i="2"/>
  <c r="R14" i="2"/>
  <c r="P14" i="2"/>
  <c r="R16" i="2"/>
  <c r="P16" i="2"/>
  <c r="T16" i="2"/>
  <c r="R22" i="2"/>
  <c r="T22" i="2"/>
  <c r="P22" i="2"/>
  <c r="P27" i="2"/>
  <c r="T27" i="2"/>
  <c r="R27" i="2"/>
  <c r="R12" i="2"/>
  <c r="P12" i="2"/>
  <c r="T12" i="2"/>
  <c r="AL8" i="2"/>
  <c r="AP8" i="2"/>
  <c r="AN8" i="2"/>
  <c r="AP10" i="2"/>
  <c r="AN10" i="2"/>
  <c r="AL10" i="2"/>
  <c r="AL12" i="2"/>
  <c r="AP12" i="2"/>
  <c r="AN12" i="2"/>
  <c r="AN19" i="2"/>
  <c r="AP19" i="2"/>
  <c r="AL19" i="2"/>
  <c r="AN21" i="2"/>
  <c r="AL21" i="2"/>
  <c r="AP21" i="2"/>
  <c r="AN7" i="2"/>
  <c r="AP7" i="2"/>
  <c r="AL7" i="2"/>
  <c r="T5" i="2"/>
  <c r="R5" i="2"/>
  <c r="P5" i="2"/>
  <c r="F5" i="2"/>
  <c r="H5" i="2" s="1"/>
  <c r="F37" i="2"/>
  <c r="F33" i="2"/>
  <c r="F29" i="2"/>
  <c r="F25" i="2"/>
  <c r="F21" i="2"/>
  <c r="F17" i="2"/>
  <c r="F13" i="2"/>
  <c r="F9" i="2"/>
  <c r="AB5" i="2"/>
  <c r="AB18" i="2"/>
  <c r="AB14" i="2"/>
  <c r="AB10" i="2"/>
  <c r="AB6" i="2"/>
  <c r="AD19" i="2"/>
  <c r="AD15" i="2"/>
  <c r="AD11" i="2"/>
  <c r="AD7" i="2"/>
  <c r="J5" i="2"/>
  <c r="J29" i="2"/>
  <c r="J25" i="2"/>
  <c r="J21" i="2"/>
  <c r="J13" i="2"/>
  <c r="AF5" i="2"/>
  <c r="AF10" i="2"/>
  <c r="L22" i="2"/>
  <c r="L18" i="2"/>
  <c r="L14" i="2"/>
  <c r="L6" i="2"/>
  <c r="AH19" i="2"/>
  <c r="AH7" i="2"/>
  <c r="N40" i="2"/>
  <c r="N20" i="2"/>
  <c r="N16" i="2"/>
  <c r="N12" i="2"/>
  <c r="N8" i="2"/>
  <c r="AJ21" i="2"/>
  <c r="AJ9" i="2"/>
  <c r="T9" i="2"/>
  <c r="R9" i="2"/>
  <c r="P9" i="2"/>
  <c r="R26" i="2"/>
  <c r="T26" i="2"/>
  <c r="P26" i="2"/>
  <c r="T33" i="2"/>
  <c r="R33" i="2"/>
  <c r="P33" i="2"/>
  <c r="T37" i="2"/>
  <c r="R37" i="2"/>
  <c r="P37" i="2"/>
  <c r="AP14" i="2"/>
  <c r="AN14" i="2"/>
  <c r="AL14" i="2"/>
  <c r="AP18" i="2"/>
  <c r="AN18" i="2"/>
  <c r="AL18" i="2"/>
  <c r="AP6" i="2"/>
  <c r="AN6" i="2"/>
  <c r="AL6" i="2"/>
  <c r="R10" i="2"/>
  <c r="T10" i="2"/>
  <c r="P10" i="2"/>
  <c r="P15" i="2"/>
  <c r="T15" i="2"/>
  <c r="R15" i="2"/>
  <c r="T17" i="2"/>
  <c r="R17" i="2"/>
  <c r="P17" i="2"/>
  <c r="R24" i="2"/>
  <c r="P24" i="2"/>
  <c r="T24" i="2"/>
  <c r="R28" i="2"/>
  <c r="P28" i="2"/>
  <c r="T28" i="2"/>
  <c r="R30" i="2"/>
  <c r="T30" i="2"/>
  <c r="P30" i="2"/>
  <c r="R32" i="2"/>
  <c r="P32" i="2"/>
  <c r="T32" i="2"/>
  <c r="T34" i="2"/>
  <c r="R34" i="2"/>
  <c r="P34" i="2"/>
  <c r="R36" i="2"/>
  <c r="P36" i="2"/>
  <c r="T36" i="2"/>
  <c r="T38" i="2"/>
  <c r="R38" i="2"/>
  <c r="P38" i="2"/>
  <c r="AP15" i="2"/>
  <c r="AN15" i="2"/>
  <c r="AL15" i="2"/>
  <c r="AN17" i="2"/>
  <c r="AL17" i="2"/>
  <c r="AP17" i="2"/>
  <c r="AL20" i="2"/>
  <c r="AP20" i="2"/>
  <c r="AN20" i="2"/>
  <c r="F40" i="2"/>
  <c r="F36" i="2"/>
  <c r="F32" i="2"/>
  <c r="F28" i="2"/>
  <c r="F24" i="2"/>
  <c r="F20" i="2"/>
  <c r="F16" i="2"/>
  <c r="F12" i="2"/>
  <c r="F8" i="2"/>
  <c r="AB21" i="2"/>
  <c r="AB17" i="2"/>
  <c r="AB9" i="2"/>
  <c r="AD5" i="2"/>
  <c r="AD18" i="2"/>
  <c r="AD14" i="2"/>
  <c r="AD10" i="2"/>
  <c r="AD6" i="2"/>
  <c r="J40" i="2"/>
  <c r="J36" i="2"/>
  <c r="J32" i="2"/>
  <c r="J28" i="2"/>
  <c r="J24" i="2"/>
  <c r="J20" i="2"/>
  <c r="J16" i="2"/>
  <c r="J12" i="2"/>
  <c r="AF21" i="2"/>
  <c r="AF17" i="2"/>
  <c r="L5" i="2"/>
  <c r="L37" i="2"/>
  <c r="L33" i="2"/>
  <c r="L17" i="2"/>
  <c r="L13" i="2"/>
  <c r="L9" i="2"/>
  <c r="AH18" i="2"/>
  <c r="AH14" i="2"/>
  <c r="AH10" i="2"/>
  <c r="AH6" i="2"/>
  <c r="N35" i="2"/>
  <c r="N31" i="2"/>
  <c r="N27" i="2"/>
  <c r="N23" i="2"/>
  <c r="N15" i="2"/>
  <c r="AJ20" i="2"/>
  <c r="AJ16" i="2"/>
  <c r="AJ12" i="2"/>
  <c r="AJ8" i="2"/>
  <c r="P11" i="2"/>
  <c r="T11" i="2"/>
  <c r="R11" i="2"/>
  <c r="R8" i="2"/>
  <c r="P8" i="2"/>
  <c r="T8" i="2"/>
  <c r="P19" i="2"/>
  <c r="T19" i="2"/>
  <c r="R19" i="2"/>
  <c r="T25" i="2"/>
  <c r="R25" i="2"/>
  <c r="P25" i="2"/>
  <c r="T29" i="2"/>
  <c r="R29" i="2"/>
  <c r="P29" i="2"/>
  <c r="P39" i="2"/>
  <c r="T39" i="2"/>
  <c r="R39" i="2"/>
  <c r="AP5" i="2"/>
  <c r="AN5" i="2"/>
  <c r="AL5" i="2"/>
  <c r="AN9" i="2"/>
  <c r="AL9" i="2"/>
  <c r="AP9" i="2"/>
  <c r="AN11" i="2"/>
  <c r="AP11" i="2"/>
  <c r="AL11" i="2"/>
  <c r="T21" i="2"/>
  <c r="R21" i="2"/>
  <c r="P21" i="2"/>
  <c r="P7" i="2"/>
  <c r="T7" i="2"/>
  <c r="R7" i="2"/>
  <c r="T6" i="2"/>
  <c r="R6" i="2"/>
  <c r="P6" i="2"/>
  <c r="F39" i="2"/>
  <c r="F35" i="2"/>
  <c r="F31" i="2"/>
  <c r="F27" i="2"/>
  <c r="F23" i="2"/>
  <c r="F19" i="2"/>
  <c r="F15" i="2"/>
  <c r="F11" i="2"/>
  <c r="F7" i="2"/>
  <c r="AB20" i="2"/>
  <c r="AB16" i="2"/>
  <c r="AB12" i="2"/>
  <c r="AB8" i="2"/>
  <c r="AD21" i="2"/>
  <c r="AD17" i="2"/>
  <c r="AD9" i="2"/>
  <c r="J39" i="2"/>
  <c r="J35" i="2"/>
  <c r="J31" i="2"/>
  <c r="J27" i="2"/>
  <c r="J19" i="2"/>
  <c r="J15" i="2"/>
  <c r="J11" i="2"/>
  <c r="J7" i="2"/>
  <c r="AF20" i="2"/>
  <c r="AF16" i="2"/>
  <c r="AF12" i="2"/>
  <c r="AF8" i="2"/>
  <c r="L40" i="2"/>
  <c r="L36" i="2"/>
  <c r="L32" i="2"/>
  <c r="L28" i="2"/>
  <c r="L24" i="2"/>
  <c r="L20" i="2"/>
  <c r="L16" i="2"/>
  <c r="L12" i="2"/>
  <c r="L8" i="2"/>
  <c r="AH21" i="2"/>
  <c r="AH17" i="2"/>
  <c r="AH9" i="2"/>
  <c r="N38" i="2"/>
  <c r="N34" i="2"/>
  <c r="N30" i="2"/>
  <c r="N26" i="2"/>
  <c r="N22" i="2"/>
  <c r="N18" i="2"/>
  <c r="N14" i="2"/>
  <c r="N10" i="2"/>
  <c r="N6" i="2"/>
  <c r="AJ19" i="2"/>
  <c r="AJ15" i="2"/>
  <c r="AJ11" i="2"/>
  <c r="AJ7" i="2"/>
  <c r="P23" i="2"/>
  <c r="T23" i="2"/>
  <c r="R23" i="2"/>
  <c r="F38" i="2"/>
  <c r="F34" i="2"/>
  <c r="F30" i="2"/>
  <c r="F26" i="2"/>
  <c r="F22" i="2"/>
  <c r="F18" i="2"/>
  <c r="F14" i="2"/>
  <c r="F10" i="2"/>
  <c r="F6" i="2"/>
  <c r="AB19" i="2"/>
  <c r="AB15" i="2"/>
  <c r="AB11" i="2"/>
  <c r="AB7" i="2"/>
  <c r="AD20" i="2"/>
  <c r="AD16" i="2"/>
  <c r="AD12" i="2"/>
  <c r="AD8" i="2"/>
  <c r="J38" i="2"/>
  <c r="J34" i="2"/>
  <c r="J30" i="2"/>
  <c r="J26" i="2"/>
  <c r="J22" i="2"/>
  <c r="J18" i="2"/>
  <c r="J14" i="2"/>
  <c r="J10" i="2"/>
  <c r="J6" i="2"/>
  <c r="AF19" i="2"/>
  <c r="AF15" i="2"/>
  <c r="AF11" i="2"/>
  <c r="AF7" i="2"/>
  <c r="L39" i="2"/>
  <c r="L35" i="2"/>
  <c r="L31" i="2"/>
  <c r="L27" i="2"/>
  <c r="L23" i="2"/>
  <c r="L19" i="2"/>
  <c r="L15" i="2"/>
  <c r="L11" i="2"/>
  <c r="L7" i="2"/>
  <c r="AH20" i="2"/>
  <c r="AH16" i="2"/>
  <c r="AH12" i="2"/>
  <c r="AH8" i="2"/>
  <c r="N5" i="2"/>
  <c r="N37" i="2"/>
  <c r="N33" i="2"/>
  <c r="N29" i="2"/>
  <c r="N25" i="2"/>
  <c r="N21" i="2"/>
  <c r="N17" i="2"/>
  <c r="N13" i="2"/>
  <c r="N9" i="2"/>
  <c r="AJ5" i="2"/>
  <c r="AJ18" i="2"/>
  <c r="AJ14" i="2"/>
  <c r="AJ10" i="2"/>
  <c r="AJ6" i="2"/>
  <c r="AR5" i="2" l="1"/>
  <c r="AR15" i="2"/>
  <c r="V5" i="2"/>
  <c r="H11" i="2"/>
  <c r="V11" i="2" s="1"/>
  <c r="H8" i="2"/>
  <c r="V8" i="2" s="1"/>
  <c r="H13" i="2"/>
  <c r="V13" i="2" s="1"/>
  <c r="H29" i="2"/>
  <c r="V29" i="2" s="1"/>
  <c r="AR19" i="2"/>
  <c r="H18" i="2"/>
  <c r="V18" i="2" s="1"/>
  <c r="H34" i="2"/>
  <c r="V34" i="2" s="1"/>
  <c r="AR16" i="2"/>
  <c r="H15" i="2"/>
  <c r="V15" i="2" s="1"/>
  <c r="H31" i="2"/>
  <c r="V31" i="2" s="1"/>
  <c r="AR9" i="2"/>
  <c r="H12" i="2"/>
  <c r="V12" i="2" s="1"/>
  <c r="H28" i="2"/>
  <c r="V28" i="2" s="1"/>
  <c r="AR18" i="2"/>
  <c r="H17" i="2"/>
  <c r="V17" i="2" s="1"/>
  <c r="H33" i="2"/>
  <c r="V33" i="2" s="1"/>
  <c r="H14" i="2"/>
  <c r="M15" i="3" s="1"/>
  <c r="O15" i="3" s="1"/>
  <c r="H27" i="2"/>
  <c r="M14" i="3" s="1"/>
  <c r="O14" i="3" s="1"/>
  <c r="H40" i="2"/>
  <c r="V40" i="2" s="1"/>
  <c r="AR14" i="2"/>
  <c r="M5" i="3"/>
  <c r="O5" i="3" s="1"/>
  <c r="M6" i="3"/>
  <c r="O6" i="3" s="1"/>
  <c r="AR7" i="2"/>
  <c r="H6" i="2"/>
  <c r="V6" i="2" s="1"/>
  <c r="H22" i="2"/>
  <c r="V22" i="2" s="1"/>
  <c r="H38" i="2"/>
  <c r="V38" i="2" s="1"/>
  <c r="AR20" i="2"/>
  <c r="M7" i="3"/>
  <c r="O7" i="3" s="1"/>
  <c r="H19" i="2"/>
  <c r="V19" i="2" s="1"/>
  <c r="H35" i="2"/>
  <c r="V35" i="2" s="1"/>
  <c r="AR17" i="2"/>
  <c r="H16" i="2"/>
  <c r="V16" i="2" s="1"/>
  <c r="H32" i="2"/>
  <c r="V32" i="2" s="1"/>
  <c r="M8" i="3"/>
  <c r="O8" i="3" s="1"/>
  <c r="AR6" i="2"/>
  <c r="H21" i="2"/>
  <c r="V21" i="2" s="1"/>
  <c r="H37" i="2"/>
  <c r="V37" i="2" s="1"/>
  <c r="H30" i="2"/>
  <c r="V30" i="2" s="1"/>
  <c r="M10" i="3"/>
  <c r="O10" i="3" s="1"/>
  <c r="AR12" i="2"/>
  <c r="H24" i="2"/>
  <c r="V24" i="2" s="1"/>
  <c r="AR11" i="2"/>
  <c r="H10" i="2"/>
  <c r="V10" i="2" s="1"/>
  <c r="H26" i="2"/>
  <c r="V26" i="2" s="1"/>
  <c r="AR8" i="2"/>
  <c r="H7" i="2"/>
  <c r="V7" i="2" s="1"/>
  <c r="H23" i="2"/>
  <c r="V23" i="2" s="1"/>
  <c r="H39" i="2"/>
  <c r="V39" i="2" s="1"/>
  <c r="AR21" i="2"/>
  <c r="H20" i="2"/>
  <c r="V20" i="2" s="1"/>
  <c r="H36" i="2"/>
  <c r="V36" i="2" s="1"/>
  <c r="AR10" i="2"/>
  <c r="H9" i="2"/>
  <c r="M17" i="3" s="1"/>
  <c r="O17" i="3" s="1"/>
  <c r="H25" i="2"/>
  <c r="V25" i="2" s="1"/>
  <c r="V9" i="2" l="1"/>
  <c r="M12" i="3"/>
  <c r="O12" i="3" s="1"/>
  <c r="V14" i="2"/>
  <c r="M13" i="3"/>
  <c r="O13" i="3" s="1"/>
  <c r="M16" i="3"/>
  <c r="O16" i="3" s="1"/>
  <c r="V27" i="2"/>
</calcChain>
</file>

<file path=xl/sharedStrings.xml><?xml version="1.0" encoding="utf-8"?>
<sst xmlns="http://schemas.openxmlformats.org/spreadsheetml/2006/main" count="452" uniqueCount="194">
  <si>
    <t>Average</t>
  </si>
  <si>
    <t>Handicap</t>
  </si>
  <si>
    <t>Base for Handicap:</t>
  </si>
  <si>
    <t>Percentage of Handicap:</t>
  </si>
  <si>
    <t>2021 Australia Day Singles</t>
  </si>
  <si>
    <t>TEAM LINE UP</t>
  </si>
  <si>
    <t>G1</t>
  </si>
  <si>
    <t>H</t>
  </si>
  <si>
    <t>G2</t>
  </si>
  <si>
    <t>G3</t>
  </si>
  <si>
    <t>G4</t>
  </si>
  <si>
    <t>G5</t>
  </si>
  <si>
    <t>G6</t>
  </si>
  <si>
    <t>G7</t>
  </si>
  <si>
    <t>G8</t>
  </si>
  <si>
    <t>Scratch</t>
  </si>
  <si>
    <t>NAME</t>
  </si>
  <si>
    <t>ROUND TWO - FINAL</t>
  </si>
  <si>
    <t>ROUND TWO - FINAL LEADER BOARD</t>
  </si>
  <si>
    <t>Bonus Points</t>
  </si>
  <si>
    <t>Athlete Name</t>
  </si>
  <si>
    <t>RANK</t>
  </si>
  <si>
    <t>ROUND ONE - Male</t>
  </si>
  <si>
    <t>ROUND ONE - Female</t>
  </si>
  <si>
    <t>E
Average</t>
  </si>
  <si>
    <t>Hcap%</t>
  </si>
  <si>
    <t>E 
Average</t>
  </si>
  <si>
    <t>Hacp%</t>
  </si>
  <si>
    <t>S+H</t>
  </si>
  <si>
    <t>Female Athletes</t>
  </si>
  <si>
    <t>Male Athletes</t>
  </si>
  <si>
    <t>W</t>
  </si>
  <si>
    <t>H2H</t>
  </si>
  <si>
    <t>H2H POINTS TABLE</t>
  </si>
  <si>
    <t>Result</t>
  </si>
  <si>
    <t>Points</t>
  </si>
  <si>
    <t>L</t>
  </si>
  <si>
    <t>D</t>
  </si>
  <si>
    <t>TOTALPINFALL+
POINTS+HCAP</t>
  </si>
  <si>
    <t>P+P+H</t>
  </si>
  <si>
    <t>Enter Name here</t>
  </si>
  <si>
    <t>Enter Name Here</t>
  </si>
  <si>
    <t>INSTRUCTIONS ON HOW TO USE THIS DATA BASE</t>
  </si>
  <si>
    <t>Blue cells with a 0 indicate that you need to place a score or handicap number in this cell as indicated here</t>
  </si>
  <si>
    <t>E Average</t>
  </si>
  <si>
    <t>Place the Athletes entering average here</t>
  </si>
  <si>
    <t>DO NOT TOUCH THIS COLUM!, this will populate the Athletes handicap based on the HANDICAP FORMULA TAB</t>
  </si>
  <si>
    <t>HANDICAP FORMULA TAB</t>
  </si>
  <si>
    <t>1. Enter here the highest entering average for the tournament
2. Then select the % for average for the tournament</t>
  </si>
  <si>
    <t>When the head 2 head match is finished (H2H) place a W into the column to indicate a WIN for this athlete. Points will tally automatically in the Bonus Points column</t>
  </si>
  <si>
    <t>When the head 2 head match is finished (H2H) place a L into the column to indicate a LOSS for this athlete. Points will tally automatically in the Bonus Points column</t>
  </si>
  <si>
    <t>When the head 2 head match is finished (H2H) place a D into the column to indicate a DRAW for this athlete. Points will tally automatically in the Bonus Points column</t>
  </si>
  <si>
    <t>This indicates that there is no score allocated at present. No points allocated in the Bonus Points column</t>
  </si>
  <si>
    <t>This column will populate the highest scratch scores from top to bottom of column U and AQ</t>
  </si>
  <si>
    <t>This column will populate the highest scratch + handicap scores from top to bottom of column V and AR</t>
  </si>
  <si>
    <t>TOTAL PINFALL + POINTS + HCAP</t>
  </si>
  <si>
    <t>This column will highlight in green th top thre poisitions. YOU CAN NOT NOT SORT this column or the code will become in vaild!</t>
  </si>
  <si>
    <r>
      <t xml:space="preserve"> </t>
    </r>
    <r>
      <rPr>
        <b/>
        <sz val="22"/>
        <color rgb="FF000000"/>
        <rFont val="Arial"/>
        <family val="2"/>
      </rPr>
      <t>YOU CAN NOT NOT SORT this page or the code will become in vaild!</t>
    </r>
  </si>
  <si>
    <t>Andrew Savage</t>
  </si>
  <si>
    <t>Andrew Gebettis</t>
  </si>
  <si>
    <t>Ann Gray</t>
  </si>
  <si>
    <t>Ayesha Patterson</t>
  </si>
  <si>
    <t>Brendan Parr</t>
  </si>
  <si>
    <t>Cathy Rice</t>
  </si>
  <si>
    <t>Chris Lyons</t>
  </si>
  <si>
    <t>Christian Delange</t>
  </si>
  <si>
    <t>Corey Madsen</t>
  </si>
  <si>
    <t>Craig Franks</t>
  </si>
  <si>
    <t>Craig Blachut</t>
  </si>
  <si>
    <t>Dale Seaman</t>
  </si>
  <si>
    <t>Damien Gregson</t>
  </si>
  <si>
    <t>Danielle Blunden</t>
  </si>
  <si>
    <t>Dilan Selvadurai</t>
  </si>
  <si>
    <t>Douglas Kernutt</t>
  </si>
  <si>
    <t>Emma Bunden</t>
  </si>
  <si>
    <t>Francis Viduya</t>
  </si>
  <si>
    <t>Hayden Theriault</t>
  </si>
  <si>
    <t>Jacob Bottomley-Rice</t>
  </si>
  <si>
    <t>Jai Wallace</t>
  </si>
  <si>
    <t>Jane Lawrence</t>
  </si>
  <si>
    <t>Jordon Richardson</t>
  </si>
  <si>
    <t>Josh Ferster</t>
  </si>
  <si>
    <t>Joshua Bellamy</t>
  </si>
  <si>
    <t>Josie Barry</t>
  </si>
  <si>
    <t>KeeganKok</t>
  </si>
  <si>
    <t>Keith Worsley</t>
  </si>
  <si>
    <t>Ken Temme</t>
  </si>
  <si>
    <t>Kenric Lim</t>
  </si>
  <si>
    <t>Kevin Jeapes</t>
  </si>
  <si>
    <t>Leigh Chalmers</t>
  </si>
  <si>
    <t>Lisa Humphreys</t>
  </si>
  <si>
    <t>Marco Armenti</t>
  </si>
  <si>
    <t>Michael Sumner</t>
  </si>
  <si>
    <t>Nathan Ridley</t>
  </si>
  <si>
    <t>Neil Robinson</t>
  </si>
  <si>
    <t>Samantha Mathews</t>
  </si>
  <si>
    <t>Sheree Turner</t>
  </si>
  <si>
    <t>Tania West</t>
  </si>
  <si>
    <t>Tina Festigiante</t>
  </si>
  <si>
    <t>Travis Bernard</t>
  </si>
  <si>
    <t>Vince Pearson</t>
  </si>
  <si>
    <t>Wayne Smith</t>
  </si>
  <si>
    <t>Zac Marshall</t>
  </si>
  <si>
    <t>ODD LANE START</t>
  </si>
  <si>
    <t>BOWLER 1.</t>
  </si>
  <si>
    <t>BOWLER 2.</t>
  </si>
  <si>
    <t>BOWLER 3.</t>
  </si>
  <si>
    <t>BOWLER 4.</t>
  </si>
  <si>
    <t>EVEN LANE START</t>
  </si>
  <si>
    <t>LANE 1 &amp; 2</t>
  </si>
  <si>
    <t>LANE 3 &amp; 4</t>
  </si>
  <si>
    <t>LANE 5 &amp; 6</t>
  </si>
  <si>
    <t>LANE 7 &amp; 8</t>
  </si>
  <si>
    <t>LANE 9 &amp; 10</t>
  </si>
  <si>
    <t>LANE 11 &amp; 12</t>
  </si>
  <si>
    <t>LANE 13 &amp; 14</t>
  </si>
  <si>
    <t>LANE 15 &amp; 16</t>
  </si>
  <si>
    <t>LANE 17 &amp; 18</t>
  </si>
  <si>
    <t xml:space="preserve"> </t>
  </si>
  <si>
    <t xml:space="preserve"> BUFFER LANE</t>
  </si>
  <si>
    <t>BUFFER LANE</t>
  </si>
  <si>
    <t>Jordan Neil</t>
  </si>
  <si>
    <t>Tony Hunt</t>
  </si>
  <si>
    <t>Tara Vetesi</t>
  </si>
  <si>
    <t>Deb Rice</t>
  </si>
  <si>
    <t>Adam Jackson</t>
  </si>
  <si>
    <t>Aaron Jackson</t>
  </si>
  <si>
    <t>Total Entries</t>
  </si>
  <si>
    <t>Highest Average</t>
  </si>
  <si>
    <t>Total Female</t>
  </si>
  <si>
    <t>Total Male</t>
  </si>
  <si>
    <t>**</t>
  </si>
  <si>
    <t xml:space="preserve">Denotes Junior </t>
  </si>
  <si>
    <t>$$</t>
  </si>
  <si>
    <t>Denotes Senior</t>
  </si>
  <si>
    <t>Hcap Total</t>
  </si>
  <si>
    <t>Craig Franks (60)</t>
  </si>
  <si>
    <t>Keith Worsley (37)</t>
  </si>
  <si>
    <t>Travis Bernard (43)</t>
  </si>
  <si>
    <t>Adam Jackson (32)</t>
  </si>
  <si>
    <t>Chrstine Voight (58)</t>
  </si>
  <si>
    <t>Jacob Rice Bottomley (74)</t>
  </si>
  <si>
    <t>Tania West (37)</t>
  </si>
  <si>
    <t>Ann Gray (74)</t>
  </si>
  <si>
    <t>Douglas Kernutt (10)</t>
  </si>
  <si>
    <t>Kevinn Jeapes (27)</t>
  </si>
  <si>
    <t>Tara Vetesi (96)</t>
  </si>
  <si>
    <t>Craig Blachut (21)</t>
  </si>
  <si>
    <t>Dilan Selvadurai (12)</t>
  </si>
  <si>
    <t>Marco Armenti (42)</t>
  </si>
  <si>
    <t>Tony Hunt (31)</t>
  </si>
  <si>
    <t>Josh Ferster (42)</t>
  </si>
  <si>
    <t>Nathan Ridley (63)</t>
  </si>
  <si>
    <t>Brendan Parr (36)</t>
  </si>
  <si>
    <t>Jane Lawrence (57)</t>
  </si>
  <si>
    <t>Neil Robbo (68)</t>
  </si>
  <si>
    <t>Zac Marshall (59)</t>
  </si>
  <si>
    <t>Damien Gregson (33)</t>
  </si>
  <si>
    <t>Joshua Bellamy (29)</t>
  </si>
  <si>
    <t>Ken Temme (12)</t>
  </si>
  <si>
    <t>Andrew Gebittis (64)</t>
  </si>
  <si>
    <t>Francis Viduya (47)</t>
  </si>
  <si>
    <t>Jordan Neil (43)</t>
  </si>
  <si>
    <t>Danielle Blunden (57)</t>
  </si>
  <si>
    <t>Ayesha Patterson (141)</t>
  </si>
  <si>
    <t>Samantha Matthews (19)</t>
  </si>
  <si>
    <t>Kenric Lim (60)</t>
  </si>
  <si>
    <t>Jordon Richardson (59)</t>
  </si>
  <si>
    <t>Tina Festigiante (102)</t>
  </si>
  <si>
    <t>Cathy Rice (55)</t>
  </si>
  <si>
    <t>Keegan Kok (50)</t>
  </si>
  <si>
    <t>Leigh Chalmers (42)</t>
  </si>
  <si>
    <t>Aaron Jackson (34)</t>
  </si>
  <si>
    <t>Corey Madsen (111)</t>
  </si>
  <si>
    <t>Deb Rice (52)</t>
  </si>
  <si>
    <t>Sheree Turner (40)</t>
  </si>
  <si>
    <t>Dale Seaman (43)</t>
  </si>
  <si>
    <t>Hayden Theriault (120)</t>
  </si>
  <si>
    <t>Jai Wallace (43)</t>
  </si>
  <si>
    <t>Chris Lyon (106)</t>
  </si>
  <si>
    <t>Lisa Humphreys (42)</t>
  </si>
  <si>
    <t>Wayne Smith (13)</t>
  </si>
  <si>
    <t>Christian DeLange (53)</t>
  </si>
  <si>
    <t>Josie Barry (47)</t>
  </si>
  <si>
    <t>Vince Pearson (25)</t>
  </si>
  <si>
    <t>Andrew Savage (14)</t>
  </si>
  <si>
    <t>Emma Blunden (55)</t>
  </si>
  <si>
    <t>Michael Sunmer (55)</t>
  </si>
  <si>
    <t>Jessica Owen</t>
  </si>
  <si>
    <t>Christine Voigt</t>
  </si>
  <si>
    <t>Debbie Rice</t>
  </si>
  <si>
    <t>Keegan Kok</t>
  </si>
  <si>
    <t>Hayden T</t>
  </si>
  <si>
    <t>DON’T FORGET TO ADD 10 PINS TO HIGHEST AV 4 HANDICAPPING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</si>
</sst>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6"/>
      <color rgb="FF000000"/>
      <name val="Arial"/>
      <family val="2"/>
    </font>
    <font>
      <sz val="22"/>
      <color rgb="FF000000"/>
      <name val="Arial"/>
      <family val="2"/>
    </font>
    <font>
      <sz val="28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FFFFFF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rgb="FFFFFFFF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20"/>
      <name val="Arial"/>
      <family val="2"/>
    </font>
    <font>
      <b/>
      <sz val="18"/>
      <color theme="0"/>
      <name val="Arial"/>
      <family val="2"/>
    </font>
    <font>
      <b/>
      <sz val="9"/>
      <color theme="1"/>
      <name val="Arial Nova"/>
      <family val="2"/>
    </font>
    <font>
      <sz val="9"/>
      <color theme="1"/>
      <name val="Arial Nova"/>
      <family val="2"/>
    </font>
    <font>
      <sz val="9"/>
      <name val="Arial Nova"/>
      <family val="2"/>
    </font>
    <font>
      <sz val="9"/>
      <color theme="0" tint="-4.9989318521683403E-2"/>
      <name val="Arial Nova"/>
      <family val="2"/>
    </font>
    <font>
      <b/>
      <sz val="9"/>
      <name val="Arial Nova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505C6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505C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5"/>
        <bgColor rgb="FF000000"/>
      </patternFill>
    </fill>
  </fills>
  <borders count="43">
    <border>
      <left/>
      <right/>
      <top/>
      <bottom/>
      <diagonal/>
    </border>
    <border>
      <left style="hair">
        <color rgb="FF505C60"/>
      </left>
      <right/>
      <top style="hair">
        <color rgb="FF505C60"/>
      </top>
      <bottom/>
      <diagonal/>
    </border>
    <border>
      <left/>
      <right/>
      <top style="hair">
        <color rgb="FF505C60"/>
      </top>
      <bottom/>
      <diagonal/>
    </border>
    <border>
      <left/>
      <right style="hair">
        <color rgb="FF505C60"/>
      </right>
      <top style="hair">
        <color rgb="FF505C60"/>
      </top>
      <bottom/>
      <diagonal/>
    </border>
    <border>
      <left style="hair">
        <color rgb="FF505C60"/>
      </left>
      <right style="hair">
        <color rgb="FF505C60"/>
      </right>
      <top style="hair">
        <color rgb="FF505C60"/>
      </top>
      <bottom style="hair">
        <color rgb="FF505C6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hair">
        <color rgb="FF505C60"/>
      </right>
      <top/>
      <bottom/>
      <diagonal/>
    </border>
    <border>
      <left style="thick">
        <color rgb="FF000000"/>
      </left>
      <right/>
      <top style="hair">
        <color rgb="FF505C60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rgb="FF505C60"/>
      </left>
      <right/>
      <top/>
      <bottom style="hair">
        <color rgb="FF505C60"/>
      </bottom>
      <diagonal/>
    </border>
    <border>
      <left/>
      <right/>
      <top/>
      <bottom style="hair">
        <color rgb="FF505C60"/>
      </bottom>
      <diagonal/>
    </border>
    <border>
      <left/>
      <right style="hair">
        <color rgb="FF505C60"/>
      </right>
      <top/>
      <bottom style="hair">
        <color rgb="FF505C60"/>
      </bottom>
      <diagonal/>
    </border>
    <border>
      <left style="hair">
        <color rgb="FF505C60"/>
      </left>
      <right style="hair">
        <color rgb="FF505C60"/>
      </right>
      <top/>
      <bottom style="hair">
        <color rgb="FF505C60"/>
      </bottom>
      <diagonal/>
    </border>
    <border>
      <left/>
      <right style="medium">
        <color indexed="64"/>
      </right>
      <top/>
      <bottom style="hair">
        <color rgb="FF505C60"/>
      </bottom>
      <diagonal/>
    </border>
    <border>
      <left style="hair">
        <color rgb="FF505C60"/>
      </left>
      <right/>
      <top style="hair">
        <color rgb="FF505C60"/>
      </top>
      <bottom style="hair">
        <color rgb="FF505C60"/>
      </bottom>
      <diagonal/>
    </border>
    <border>
      <left/>
      <right/>
      <top style="hair">
        <color rgb="FF505C60"/>
      </top>
      <bottom style="hair">
        <color rgb="FF505C60"/>
      </bottom>
      <diagonal/>
    </border>
    <border>
      <left/>
      <right style="hair">
        <color rgb="FF505C60"/>
      </right>
      <top style="hair">
        <color rgb="FF505C60"/>
      </top>
      <bottom style="hair">
        <color rgb="FF505C60"/>
      </bottom>
      <diagonal/>
    </border>
    <border>
      <left style="hair">
        <color rgb="FF505C60"/>
      </left>
      <right style="hair">
        <color rgb="FF505C60"/>
      </right>
      <top style="hair">
        <color rgb="FF505C60"/>
      </top>
      <bottom/>
      <diagonal/>
    </border>
    <border>
      <left style="hair">
        <color rgb="FF505C60"/>
      </left>
      <right style="medium">
        <color indexed="64"/>
      </right>
      <top style="hair">
        <color rgb="FF505C60"/>
      </top>
      <bottom style="hair">
        <color rgb="FF505C60"/>
      </bottom>
      <diagonal/>
    </border>
    <border>
      <left style="hair">
        <color rgb="FF505C60"/>
      </left>
      <right style="hair">
        <color rgb="FF505C60"/>
      </right>
      <top/>
      <bottom/>
      <diagonal/>
    </border>
    <border>
      <left style="hair">
        <color rgb="FF505C60"/>
      </left>
      <right style="medium">
        <color indexed="64"/>
      </right>
      <top style="hair">
        <color rgb="FF505C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505C6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505C60"/>
      </left>
      <right/>
      <top/>
      <bottom/>
      <diagonal/>
    </border>
    <border>
      <left style="medium">
        <color indexed="64"/>
      </left>
      <right style="hair">
        <color rgb="FF505C60"/>
      </right>
      <top/>
      <bottom/>
      <diagonal/>
    </border>
    <border>
      <left style="medium">
        <color indexed="64"/>
      </left>
      <right style="hair">
        <color rgb="FF505C60"/>
      </right>
      <top/>
      <bottom style="medium">
        <color indexed="64"/>
      </bottom>
      <diagonal/>
    </border>
    <border>
      <left style="hair">
        <color rgb="FF505C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hair">
        <color rgb="FF505C60"/>
      </left>
      <right style="hair">
        <color rgb="FF505C6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505C60"/>
      </top>
      <bottom style="thick">
        <color rgb="FF000000"/>
      </bottom>
      <diagonal/>
    </border>
    <border>
      <left style="hair">
        <color rgb="FF505C60"/>
      </left>
      <right/>
      <top style="hair">
        <color rgb="FF505C60"/>
      </top>
      <bottom style="thick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0" fontId="8" fillId="0" borderId="4" xfId="0" applyFont="1" applyBorder="1"/>
    <xf numFmtId="0" fontId="9" fillId="2" borderId="6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4" xfId="0" applyFont="1" applyFill="1" applyBorder="1"/>
    <xf numFmtId="0" fontId="10" fillId="5" borderId="19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vertical="center" textRotation="90"/>
    </xf>
    <xf numFmtId="0" fontId="10" fillId="3" borderId="27" xfId="0" applyFont="1" applyFill="1" applyBorder="1" applyAlignment="1">
      <alignment vertical="center" textRotation="90"/>
    </xf>
    <xf numFmtId="0" fontId="10" fillId="3" borderId="29" xfId="0" applyFont="1" applyFill="1" applyBorder="1" applyAlignment="1">
      <alignment vertical="center" textRotation="90"/>
    </xf>
    <xf numFmtId="0" fontId="10" fillId="3" borderId="30" xfId="0" applyFont="1" applyFill="1" applyBorder="1" applyAlignment="1">
      <alignment vertical="center" textRotation="90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5" borderId="14" xfId="0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9" xfId="0" applyFont="1" applyFill="1" applyBorder="1"/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2" borderId="21" xfId="0" applyFont="1" applyFill="1" applyBorder="1"/>
    <xf numFmtId="0" fontId="14" fillId="2" borderId="2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2" borderId="14" xfId="0" applyFont="1" applyFill="1" applyBorder="1"/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10" fillId="11" borderId="18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8" fillId="12" borderId="18" xfId="1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/>
    </xf>
    <xf numFmtId="0" fontId="18" fillId="12" borderId="4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8" fillId="0" borderId="0" xfId="0" applyFont="1" applyAlignment="1"/>
    <xf numFmtId="0" fontId="8" fillId="0" borderId="8" xfId="0" applyFont="1" applyBorder="1" applyAlignment="1"/>
    <xf numFmtId="0" fontId="12" fillId="3" borderId="0" xfId="0" applyFont="1" applyFill="1" applyAlignment="1">
      <alignment horizontal="center" vertical="center"/>
    </xf>
    <xf numFmtId="0" fontId="8" fillId="0" borderId="28" xfId="0" applyFont="1" applyBorder="1" applyAlignment="1"/>
    <xf numFmtId="0" fontId="10" fillId="0" borderId="4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6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2" fillId="8" borderId="4" xfId="0" applyFont="1" applyFill="1" applyBorder="1"/>
    <xf numFmtId="0" fontId="12" fillId="5" borderId="4" xfId="0" applyFont="1" applyFill="1" applyBorder="1"/>
    <xf numFmtId="0" fontId="12" fillId="5" borderId="19" xfId="0" applyFont="1" applyFill="1" applyBorder="1"/>
    <xf numFmtId="0" fontId="8" fillId="0" borderId="18" xfId="0" applyFont="1" applyBorder="1" applyAlignment="1">
      <alignment horizontal="center"/>
    </xf>
    <xf numFmtId="0" fontId="14" fillId="15" borderId="18" xfId="0" applyFont="1" applyFill="1" applyBorder="1" applyAlignment="1">
      <alignment horizontal="center"/>
    </xf>
    <xf numFmtId="0" fontId="14" fillId="18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8" fillId="2" borderId="8" xfId="0" applyFont="1" applyFill="1" applyBorder="1" applyAlignment="1"/>
    <xf numFmtId="1" fontId="8" fillId="0" borderId="4" xfId="0" applyNumberFormat="1" applyFont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/>
    </xf>
    <xf numFmtId="0" fontId="13" fillId="5" borderId="20" xfId="0" applyNumberFormat="1" applyFont="1" applyFill="1" applyBorder="1" applyAlignment="1">
      <alignment horizontal="center" vertical="center"/>
    </xf>
    <xf numFmtId="0" fontId="13" fillId="5" borderId="22" xfId="0" applyNumberFormat="1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left" vertical="center"/>
    </xf>
    <xf numFmtId="0" fontId="12" fillId="4" borderId="4" xfId="0" applyFont="1" applyFill="1" applyBorder="1"/>
    <xf numFmtId="1" fontId="13" fillId="5" borderId="4" xfId="0" applyNumberFormat="1" applyFont="1" applyFill="1" applyBorder="1" applyAlignment="1">
      <alignment horizontal="center" vertical="center"/>
    </xf>
    <xf numFmtId="1" fontId="13" fillId="5" borderId="19" xfId="0" applyNumberFormat="1" applyFont="1" applyFill="1" applyBorder="1" applyAlignment="1">
      <alignment horizontal="center" vertical="center"/>
    </xf>
    <xf numFmtId="0" fontId="8" fillId="19" borderId="28" xfId="0" applyFont="1" applyFill="1" applyBorder="1" applyAlignment="1">
      <alignment vertical="center"/>
    </xf>
    <xf numFmtId="0" fontId="8" fillId="19" borderId="0" xfId="0" applyFont="1" applyFill="1" applyBorder="1" applyAlignment="1">
      <alignment vertical="center"/>
    </xf>
    <xf numFmtId="0" fontId="8" fillId="19" borderId="8" xfId="0" applyFont="1" applyFill="1" applyBorder="1" applyAlignment="1">
      <alignment vertical="center"/>
    </xf>
    <xf numFmtId="0" fontId="8" fillId="19" borderId="11" xfId="0" applyFont="1" applyFill="1" applyBorder="1" applyAlignment="1">
      <alignment vertical="center"/>
    </xf>
    <xf numFmtId="0" fontId="8" fillId="19" borderId="12" xfId="0" applyFont="1" applyFill="1" applyBorder="1" applyAlignment="1">
      <alignment vertical="center"/>
    </xf>
    <xf numFmtId="0" fontId="8" fillId="19" borderId="13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2" borderId="0" xfId="0" applyFill="1" applyBorder="1"/>
    <xf numFmtId="0" fontId="30" fillId="21" borderId="37" xfId="0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7" fillId="23" borderId="39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24" borderId="38" xfId="0" applyFont="1" applyFill="1" applyBorder="1" applyAlignment="1">
      <alignment horizontal="center" vertical="center"/>
    </xf>
    <xf numFmtId="0" fontId="1" fillId="24" borderId="37" xfId="0" applyFont="1" applyFill="1" applyBorder="1" applyAlignment="1">
      <alignment horizontal="center" vertical="center"/>
    </xf>
    <xf numFmtId="0" fontId="24" fillId="25" borderId="37" xfId="0" applyFont="1" applyFill="1" applyBorder="1" applyAlignment="1">
      <alignment horizontal="center" vertical="center"/>
    </xf>
    <xf numFmtId="0" fontId="31" fillId="20" borderId="0" xfId="0" applyFont="1" applyFill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3" fillId="21" borderId="37" xfId="0" applyFont="1" applyFill="1" applyBorder="1" applyAlignment="1">
      <alignment horizontal="center" vertical="center"/>
    </xf>
    <xf numFmtId="0" fontId="1" fillId="24" borderId="37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/>
    <xf numFmtId="0" fontId="8" fillId="19" borderId="3" xfId="0" applyFont="1" applyFill="1" applyBorder="1" applyAlignment="1"/>
    <xf numFmtId="0" fontId="8" fillId="19" borderId="0" xfId="0" applyFont="1" applyFill="1" applyBorder="1" applyAlignment="1"/>
    <xf numFmtId="0" fontId="8" fillId="19" borderId="8" xfId="0" applyFont="1" applyFill="1" applyBorder="1" applyAlignment="1"/>
    <xf numFmtId="0" fontId="8" fillId="19" borderId="12" xfId="0" applyFont="1" applyFill="1" applyBorder="1" applyAlignment="1"/>
    <xf numFmtId="0" fontId="8" fillId="19" borderId="13" xfId="0" applyFont="1" applyFill="1" applyBorder="1" applyAlignment="1"/>
    <xf numFmtId="0" fontId="32" fillId="0" borderId="0" xfId="0" applyFont="1"/>
    <xf numFmtId="0" fontId="33" fillId="0" borderId="0" xfId="0" applyFont="1"/>
    <xf numFmtId="0" fontId="37" fillId="0" borderId="0" xfId="0" applyFont="1"/>
    <xf numFmtId="0" fontId="32" fillId="0" borderId="40" xfId="0" applyFont="1" applyFill="1" applyBorder="1"/>
    <xf numFmtId="0" fontId="33" fillId="0" borderId="40" xfId="0" applyFont="1" applyFill="1" applyBorder="1"/>
    <xf numFmtId="0" fontId="32" fillId="0" borderId="40" xfId="0" applyFont="1" applyBorder="1"/>
    <xf numFmtId="0" fontId="33" fillId="0" borderId="40" xfId="0" applyFont="1" applyBorder="1"/>
    <xf numFmtId="0" fontId="36" fillId="0" borderId="40" xfId="0" applyFont="1" applyFill="1" applyBorder="1"/>
    <xf numFmtId="0" fontId="34" fillId="0" borderId="40" xfId="0" applyFont="1" applyFill="1" applyBorder="1"/>
    <xf numFmtId="0" fontId="37" fillId="0" borderId="40" xfId="0" applyFont="1" applyBorder="1"/>
    <xf numFmtId="0" fontId="32" fillId="29" borderId="40" xfId="0" applyFont="1" applyFill="1" applyBorder="1"/>
    <xf numFmtId="0" fontId="33" fillId="29" borderId="40" xfId="0" applyFont="1" applyFill="1" applyBorder="1"/>
    <xf numFmtId="0" fontId="35" fillId="29" borderId="40" xfId="0" applyFont="1" applyFill="1" applyBorder="1"/>
    <xf numFmtId="0" fontId="12" fillId="9" borderId="4" xfId="0" applyFont="1" applyFill="1" applyBorder="1"/>
    <xf numFmtId="0" fontId="12" fillId="9" borderId="19" xfId="0" applyFont="1" applyFill="1" applyBorder="1"/>
    <xf numFmtId="0" fontId="12" fillId="9" borderId="4" xfId="0" applyFont="1" applyFill="1" applyBorder="1" applyAlignment="1">
      <alignment vertical="center"/>
    </xf>
    <xf numFmtId="0" fontId="12" fillId="8" borderId="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30" borderId="16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0" fontId="8" fillId="5" borderId="25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0" fontId="8" fillId="2" borderId="9" xfId="0" applyFont="1" applyFill="1" applyBorder="1" applyAlignment="1"/>
    <xf numFmtId="0" fontId="8" fillId="2" borderId="34" xfId="0" applyFont="1" applyFill="1" applyBorder="1" applyAlignment="1"/>
    <xf numFmtId="0" fontId="19" fillId="2" borderId="3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0" fontId="28" fillId="31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27" fillId="32" borderId="24" xfId="0" applyFont="1" applyFill="1" applyBorder="1" applyAlignment="1">
      <alignment vertical="center"/>
    </xf>
    <xf numFmtId="0" fontId="27" fillId="32" borderId="25" xfId="0" applyFont="1" applyFill="1" applyBorder="1" applyAlignment="1">
      <alignment vertical="center"/>
    </xf>
    <xf numFmtId="0" fontId="27" fillId="32" borderId="0" xfId="0" applyNumberFormat="1" applyFont="1" applyFill="1" applyBorder="1" applyAlignment="1">
      <alignment horizontal="center" vertical="center"/>
    </xf>
    <xf numFmtId="0" fontId="19" fillId="31" borderId="0" xfId="0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vertical="center"/>
    </xf>
    <xf numFmtId="0" fontId="10" fillId="33" borderId="0" xfId="0" applyFont="1" applyFill="1" applyBorder="1" applyAlignment="1">
      <alignment vertical="center"/>
    </xf>
    <xf numFmtId="0" fontId="12" fillId="33" borderId="0" xfId="0" applyFont="1" applyFill="1" applyBorder="1" applyAlignment="1">
      <alignment vertical="center"/>
    </xf>
    <xf numFmtId="0" fontId="12" fillId="11" borderId="4" xfId="0" applyFont="1" applyFill="1" applyBorder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16" borderId="4" xfId="0" applyFont="1" applyFill="1" applyBorder="1" applyAlignment="1">
      <alignment horizontal="left" vertical="center"/>
    </xf>
    <xf numFmtId="0" fontId="8" fillId="14" borderId="4" xfId="0" applyFont="1" applyFill="1" applyBorder="1" applyAlignment="1">
      <alignment horizontal="left" vertical="center"/>
    </xf>
    <xf numFmtId="0" fontId="24" fillId="27" borderId="0" xfId="0" applyFont="1" applyFill="1" applyAlignment="1">
      <alignment horizontal="left" vertical="center"/>
    </xf>
    <xf numFmtId="0" fontId="10" fillId="3" borderId="21" xfId="0" applyFont="1" applyFill="1" applyBorder="1" applyAlignment="1">
      <alignment horizontal="center" vertical="center" textRotation="90"/>
    </xf>
    <xf numFmtId="0" fontId="10" fillId="3" borderId="14" xfId="0" applyFont="1" applyFill="1" applyBorder="1" applyAlignment="1">
      <alignment horizontal="center" vertical="center" textRotation="90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9" fillId="20" borderId="0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left"/>
    </xf>
    <xf numFmtId="0" fontId="9" fillId="15" borderId="17" xfId="0" applyFont="1" applyFill="1" applyBorder="1" applyAlignment="1">
      <alignment horizontal="left"/>
    </xf>
    <xf numFmtId="0" fontId="28" fillId="17" borderId="16" xfId="0" applyFont="1" applyFill="1" applyBorder="1" applyAlignment="1">
      <alignment horizontal="left"/>
    </xf>
    <xf numFmtId="0" fontId="28" fillId="17" borderId="17" xfId="0" applyFont="1" applyFill="1" applyBorder="1" applyAlignment="1">
      <alignment horizontal="left"/>
    </xf>
    <xf numFmtId="0" fontId="19" fillId="19" borderId="28" xfId="0" applyFont="1" applyFill="1" applyBorder="1" applyAlignment="1">
      <alignment horizontal="center" vertical="center"/>
    </xf>
    <xf numFmtId="0" fontId="19" fillId="19" borderId="0" xfId="0" applyFont="1" applyFill="1" applyBorder="1" applyAlignment="1">
      <alignment horizontal="center" vertical="center"/>
    </xf>
    <xf numFmtId="0" fontId="19" fillId="19" borderId="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14" fillId="18" borderId="16" xfId="0" applyFont="1" applyFill="1" applyBorder="1" applyAlignment="1">
      <alignment horizontal="center"/>
    </xf>
    <xf numFmtId="0" fontId="14" fillId="18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4" fillId="15" borderId="16" xfId="0" applyFont="1" applyFill="1" applyBorder="1" applyAlignment="1">
      <alignment horizontal="center"/>
    </xf>
    <xf numFmtId="0" fontId="14" fillId="15" borderId="18" xfId="0" applyFont="1" applyFill="1" applyBorder="1" applyAlignment="1">
      <alignment horizontal="center"/>
    </xf>
    <xf numFmtId="0" fontId="32" fillId="29" borderId="40" xfId="0" applyFont="1" applyFill="1" applyBorder="1" applyAlignment="1">
      <alignment horizontal="center" vertical="center" wrapText="1"/>
    </xf>
    <xf numFmtId="0" fontId="32" fillId="28" borderId="40" xfId="0" applyFont="1" applyFill="1" applyBorder="1" applyAlignment="1">
      <alignment horizontal="center" vertical="center" wrapText="1"/>
    </xf>
    <xf numFmtId="0" fontId="32" fillId="21" borderId="40" xfId="0" applyFont="1" applyFill="1" applyBorder="1" applyAlignment="1">
      <alignment horizontal="center" vertical="center" wrapText="1"/>
    </xf>
    <xf numFmtId="0" fontId="32" fillId="14" borderId="4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5"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rgb="FF375623"/>
      </font>
      <fill>
        <patternFill>
          <bgColor rgb="FFC6E0B4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fgColor theme="0"/>
          <bgColor theme="4" tint="0.79998168889431442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6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theme="1" tint="4.9989318521683403E-2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ont>
        <b/>
        <i val="0"/>
        <color theme="1" tint="4.9989318521683403E-2"/>
      </font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ont>
        <color theme="1" tint="4.9989318521683403E-2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505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12</xdr:row>
      <xdr:rowOff>114300</xdr:rowOff>
    </xdr:from>
    <xdr:to>
      <xdr:col>17</xdr:col>
      <xdr:colOff>408475</xdr:colOff>
      <xdr:row>19</xdr:row>
      <xdr:rowOff>142519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7F443-A3AE-4644-8DF5-774C98B6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3543300"/>
          <a:ext cx="8800000" cy="284761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190500</xdr:colOff>
      <xdr:row>1</xdr:row>
      <xdr:rowOff>133350</xdr:rowOff>
    </xdr:from>
    <xdr:to>
      <xdr:col>11</xdr:col>
      <xdr:colOff>542195</xdr:colOff>
      <xdr:row>11</xdr:row>
      <xdr:rowOff>123501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F3150A-E67A-48AB-B0DD-E2F689EC2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809625"/>
          <a:ext cx="5838095" cy="2590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4</xdr:col>
      <xdr:colOff>171450</xdr:colOff>
      <xdr:row>1</xdr:row>
      <xdr:rowOff>0</xdr:rowOff>
    </xdr:from>
    <xdr:to>
      <xdr:col>6</xdr:col>
      <xdr:colOff>57150</xdr:colOff>
      <xdr:row>2</xdr:row>
      <xdr:rowOff>590550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7BEC1A26-D062-4EB2-9054-6193D5320C65}"/>
            </a:ext>
          </a:extLst>
        </xdr:cNvPr>
        <xdr:cNvSpPr/>
      </xdr:nvSpPr>
      <xdr:spPr>
        <a:xfrm>
          <a:off x="5457825" y="676275"/>
          <a:ext cx="1104900" cy="752475"/>
        </a:xfrm>
        <a:prstGeom prst="ellipse">
          <a:avLst/>
        </a:prstGeom>
        <a:noFill/>
        <a:ln w="76200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238125</xdr:colOff>
      <xdr:row>0</xdr:row>
      <xdr:rowOff>666750</xdr:rowOff>
    </xdr:from>
    <xdr:to>
      <xdr:col>11</xdr:col>
      <xdr:colOff>123825</xdr:colOff>
      <xdr:row>2</xdr:row>
      <xdr:rowOff>581025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DCA77C27-0AAA-4199-9932-EA4F0BA0FB28}"/>
            </a:ext>
          </a:extLst>
        </xdr:cNvPr>
        <xdr:cNvSpPr/>
      </xdr:nvSpPr>
      <xdr:spPr>
        <a:xfrm>
          <a:off x="8572500" y="666750"/>
          <a:ext cx="1104900" cy="752475"/>
        </a:xfrm>
        <a:prstGeom prst="ellipse">
          <a:avLst/>
        </a:prstGeom>
        <a:noFill/>
        <a:ln w="762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2886075</xdr:colOff>
      <xdr:row>2</xdr:row>
      <xdr:rowOff>119063</xdr:rowOff>
    </xdr:from>
    <xdr:to>
      <xdr:col>4</xdr:col>
      <xdr:colOff>295275</xdr:colOff>
      <xdr:row>2</xdr:row>
      <xdr:rowOff>133350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539877A-83E3-48BE-B398-C0F8D697ED41}"/>
            </a:ext>
          </a:extLst>
        </xdr:cNvPr>
        <xdr:cNvCxnSpPr/>
      </xdr:nvCxnSpPr>
      <xdr:spPr>
        <a:xfrm flipV="1">
          <a:off x="3857625" y="957263"/>
          <a:ext cx="1724025" cy="14287"/>
        </a:xfrm>
        <a:prstGeom prst="straightConnector1">
          <a:avLst/>
        </a:prstGeom>
        <a:ln w="76200">
          <a:solidFill>
            <a:schemeClr val="accent2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2914650</xdr:colOff>
      <xdr:row>2</xdr:row>
      <xdr:rowOff>561975</xdr:rowOff>
    </xdr:from>
    <xdr:to>
      <xdr:col>9</xdr:col>
      <xdr:colOff>495300</xdr:colOff>
      <xdr:row>2</xdr:row>
      <xdr:rowOff>700087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9D792A8-3221-4E53-85E6-FB9E1C44E302}"/>
            </a:ext>
          </a:extLst>
        </xdr:cNvPr>
        <xdr:cNvCxnSpPr/>
      </xdr:nvCxnSpPr>
      <xdr:spPr>
        <a:xfrm flipV="1">
          <a:off x="3886200" y="1400175"/>
          <a:ext cx="4943475" cy="138112"/>
        </a:xfrm>
        <a:prstGeom prst="straightConnector1">
          <a:avLst/>
        </a:prstGeom>
        <a:noFill/>
        <a:ln w="76200" cap="flat" cmpd="sng" algn="ctr">
          <a:solidFill>
            <a:srgbClr val="C0504D"/>
          </a:solidFill>
          <a:prstDash val="solid"/>
          <a:tailEnd type="triangle"/>
        </a:ln>
        <a:effectLst/>
      </xdr:spPr>
    </xdr:cxnSp>
    <xdr:clientData/>
  </xdr:twoCellAnchor>
  <xdr:twoCellAnchor>
    <xdr:from>
      <xdr:col>1</xdr:col>
      <xdr:colOff>2514600</xdr:colOff>
      <xdr:row>12</xdr:row>
      <xdr:rowOff>228600</xdr:rowOff>
    </xdr:from>
    <xdr:to>
      <xdr:col>5</xdr:col>
      <xdr:colOff>400050</xdr:colOff>
      <xdr:row>13</xdr:row>
      <xdr:rowOff>619125</xdr:rowOff>
    </xdr:to>
    <xdr:cxnSp macro="">
      <xdr:nvCxnSpPr>
        <xdr:cNvPr id="13" name="Connector: Elbow 12">
          <a:extLst>
            <a:ext uri="{FF2B5EF4-FFF2-40B4-BE49-F238E27FC236}">
              <a16:creationId xmlns:a16="http://schemas.microsoft.com/office/drawing/2014/main" id="{548F8630-7B61-4AAE-B111-CD9E6C1E13AB}"/>
            </a:ext>
          </a:extLst>
        </xdr:cNvPr>
        <xdr:cNvCxnSpPr/>
      </xdr:nvCxnSpPr>
      <xdr:spPr>
        <a:xfrm>
          <a:off x="3486150" y="3657600"/>
          <a:ext cx="2809875" cy="771525"/>
        </a:xfrm>
        <a:prstGeom prst="bentConnector3">
          <a:avLst/>
        </a:prstGeom>
        <a:ln w="57150"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1981200</xdr:colOff>
      <xdr:row>13</xdr:row>
      <xdr:rowOff>600075</xdr:rowOff>
    </xdr:from>
    <xdr:to>
      <xdr:col>6</xdr:col>
      <xdr:colOff>314325</xdr:colOff>
      <xdr:row>14</xdr:row>
      <xdr:rowOff>428625</xdr:rowOff>
    </xdr:to>
    <xdr:cxnSp macro="">
      <xdr:nvCxnSpPr>
        <xdr:cNvPr id="15" name="Connector: Elbow 14">
          <a:extLst>
            <a:ext uri="{FF2B5EF4-FFF2-40B4-BE49-F238E27FC236}">
              <a16:creationId xmlns:a16="http://schemas.microsoft.com/office/drawing/2014/main" id="{C2395D6B-90F6-4FD8-8EB5-6A7E64B8ECFD}"/>
            </a:ext>
          </a:extLst>
        </xdr:cNvPr>
        <xdr:cNvCxnSpPr/>
      </xdr:nvCxnSpPr>
      <xdr:spPr>
        <a:xfrm>
          <a:off x="2952750" y="4410075"/>
          <a:ext cx="3867150" cy="495300"/>
        </a:xfrm>
        <a:prstGeom prst="bentConnector3">
          <a:avLst>
            <a:gd name="adj1" fmla="val 50000"/>
          </a:avLst>
        </a:prstGeom>
        <a:ln w="57150">
          <a:headEnd type="triangle"/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2819400</xdr:colOff>
      <xdr:row>13</xdr:row>
      <xdr:rowOff>628650</xdr:rowOff>
    </xdr:from>
    <xdr:to>
      <xdr:col>8</xdr:col>
      <xdr:colOff>95250</xdr:colOff>
      <xdr:row>14</xdr:row>
      <xdr:rowOff>600075</xdr:rowOff>
    </xdr:to>
    <xdr:cxnSp macro="">
      <xdr:nvCxnSpPr>
        <xdr:cNvPr id="21" name="Connector: Elbow 20">
          <a:extLst>
            <a:ext uri="{FF2B5EF4-FFF2-40B4-BE49-F238E27FC236}">
              <a16:creationId xmlns:a16="http://schemas.microsoft.com/office/drawing/2014/main" id="{4733EF8B-8FFF-4D22-8968-2FE5C9646F4A}"/>
            </a:ext>
          </a:extLst>
        </xdr:cNvPr>
        <xdr:cNvCxnSpPr/>
      </xdr:nvCxnSpPr>
      <xdr:spPr>
        <a:xfrm flipV="1">
          <a:off x="3790950" y="4438650"/>
          <a:ext cx="4029075" cy="638175"/>
        </a:xfrm>
        <a:prstGeom prst="bentConnector3">
          <a:avLst/>
        </a:prstGeom>
        <a:ln w="38100">
          <a:headEnd type="triangle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12</xdr:row>
      <xdr:rowOff>276225</xdr:rowOff>
    </xdr:from>
    <xdr:to>
      <xdr:col>19</xdr:col>
      <xdr:colOff>581025</xdr:colOff>
      <xdr:row>13</xdr:row>
      <xdr:rowOff>466725</xdr:rowOff>
    </xdr:to>
    <xdr:cxnSp macro="">
      <xdr:nvCxnSpPr>
        <xdr:cNvPr id="23" name="Connector: Elbow 22">
          <a:extLst>
            <a:ext uri="{FF2B5EF4-FFF2-40B4-BE49-F238E27FC236}">
              <a16:creationId xmlns:a16="http://schemas.microsoft.com/office/drawing/2014/main" id="{D486C072-743B-4264-BACE-2C445B59040C}"/>
            </a:ext>
          </a:extLst>
        </xdr:cNvPr>
        <xdr:cNvCxnSpPr/>
      </xdr:nvCxnSpPr>
      <xdr:spPr>
        <a:xfrm flipV="1">
          <a:off x="12915900" y="3724275"/>
          <a:ext cx="2095500" cy="704850"/>
        </a:xfrm>
        <a:prstGeom prst="bentConnector3">
          <a:avLst/>
        </a:prstGeom>
        <a:ln w="57150">
          <a:headEnd type="triangle"/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13</xdr:row>
      <xdr:rowOff>571500</xdr:rowOff>
    </xdr:from>
    <xdr:to>
      <xdr:col>20</xdr:col>
      <xdr:colOff>200025</xdr:colOff>
      <xdr:row>13</xdr:row>
      <xdr:rowOff>733425</xdr:rowOff>
    </xdr:to>
    <xdr:cxnSp macro="">
      <xdr:nvCxnSpPr>
        <xdr:cNvPr id="26" name="Connector: Elbow 25">
          <a:extLst>
            <a:ext uri="{FF2B5EF4-FFF2-40B4-BE49-F238E27FC236}">
              <a16:creationId xmlns:a16="http://schemas.microsoft.com/office/drawing/2014/main" id="{0ADD725B-9729-409A-86DA-7C69CD5F2E29}"/>
            </a:ext>
          </a:extLst>
        </xdr:cNvPr>
        <xdr:cNvCxnSpPr/>
      </xdr:nvCxnSpPr>
      <xdr:spPr>
        <a:xfrm flipV="1">
          <a:off x="13401675" y="4533900"/>
          <a:ext cx="1838325" cy="161925"/>
        </a:xfrm>
        <a:prstGeom prst="bentConnector3">
          <a:avLst/>
        </a:prstGeom>
        <a:ln w="57150">
          <a:headEnd type="triangle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95250</xdr:colOff>
      <xdr:row>24</xdr:row>
      <xdr:rowOff>9525</xdr:rowOff>
    </xdr:from>
    <xdr:to>
      <xdr:col>19</xdr:col>
      <xdr:colOff>9525</xdr:colOff>
      <xdr:row>32</xdr:row>
      <xdr:rowOff>141887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5B3265E-E75F-4DCE-8166-29B28662A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0075" y="7086600"/>
          <a:ext cx="10277475" cy="3751862"/>
        </a:xfrm>
        <a:prstGeom prst="rect">
          <a:avLst/>
        </a:prstGeom>
      </xdr:spPr>
    </xdr:pic>
    <xdr:clientData/>
  </xdr:twoCellAnchor>
  <xdr:twoCellAnchor>
    <xdr:from>
      <xdr:col>12</xdr:col>
      <xdr:colOff>400050</xdr:colOff>
      <xdr:row>25</xdr:row>
      <xdr:rowOff>466724</xdr:rowOff>
    </xdr:from>
    <xdr:to>
      <xdr:col>15</xdr:col>
      <xdr:colOff>457200</xdr:colOff>
      <xdr:row>31</xdr:row>
      <xdr:rowOff>123824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1D4D4F8B-0C4A-45FB-8C49-CD9E94FEFC25}"/>
            </a:ext>
          </a:extLst>
        </xdr:cNvPr>
        <xdr:cNvSpPr/>
      </xdr:nvSpPr>
      <xdr:spPr>
        <a:xfrm>
          <a:off x="10810875" y="7715249"/>
          <a:ext cx="1885950" cy="2943225"/>
        </a:xfrm>
        <a:prstGeom prst="ellipse">
          <a:avLst/>
        </a:prstGeom>
        <a:noFill/>
        <a:ln w="762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38101</xdr:rowOff>
    </xdr:from>
    <xdr:to>
      <xdr:col>3</xdr:col>
      <xdr:colOff>228600</xdr:colOff>
      <xdr:row>0</xdr:row>
      <xdr:rowOff>1178547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A4A1A-5780-4621-9452-5656A9B44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38101"/>
          <a:ext cx="2895600" cy="1140446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0</xdr:row>
      <xdr:rowOff>254000</xdr:rowOff>
    </xdr:from>
    <xdr:to>
      <xdr:col>43</xdr:col>
      <xdr:colOff>139700</xdr:colOff>
      <xdr:row>0</xdr:row>
      <xdr:rowOff>1212144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5BD936-E054-4F16-BD0F-23562D07E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0" y="254000"/>
          <a:ext cx="2463800" cy="95814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0</xdr:row>
      <xdr:rowOff>88901</xdr:rowOff>
    </xdr:from>
    <xdr:to>
      <xdr:col>14</xdr:col>
      <xdr:colOff>304800</xdr:colOff>
      <xdr:row>0</xdr:row>
      <xdr:rowOff>1273995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47559E-F1E1-4635-9FE8-0E13E1BCC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88901"/>
          <a:ext cx="1447800" cy="118509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139701</xdr:rowOff>
    </xdr:from>
    <xdr:to>
      <xdr:col>29</xdr:col>
      <xdr:colOff>0</xdr:colOff>
      <xdr:row>0</xdr:row>
      <xdr:rowOff>1231235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25F00FC-805D-4EDA-A16E-E10E4B2D0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4700" y="139701"/>
          <a:ext cx="1333500" cy="1091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2001473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F6C33-AB03-41FB-831D-906D85916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887173" cy="742950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0</xdr:row>
      <xdr:rowOff>7760</xdr:rowOff>
    </xdr:from>
    <xdr:to>
      <xdr:col>14</xdr:col>
      <xdr:colOff>714374</xdr:colOff>
      <xdr:row>0</xdr:row>
      <xdr:rowOff>756240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3E6534-EF4E-46C1-A5C0-9B7181AE7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7760"/>
          <a:ext cx="914399" cy="74848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0</xdr:row>
      <xdr:rowOff>66675</xdr:rowOff>
    </xdr:from>
    <xdr:to>
      <xdr:col>3</xdr:col>
      <xdr:colOff>476250</xdr:colOff>
      <xdr:row>0</xdr:row>
      <xdr:rowOff>737189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FBE8B0-5A5B-4F05-90BF-F051FE5D0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66675"/>
          <a:ext cx="819150" cy="670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38101</xdr:rowOff>
    </xdr:from>
    <xdr:to>
      <xdr:col>3</xdr:col>
      <xdr:colOff>431800</xdr:colOff>
      <xdr:row>0</xdr:row>
      <xdr:rowOff>1178547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647176-A680-4CD1-940F-EE07CD144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38101"/>
          <a:ext cx="2876550" cy="1140446"/>
        </a:xfrm>
        <a:prstGeom prst="rect">
          <a:avLst/>
        </a:prstGeom>
      </xdr:spPr>
    </xdr:pic>
    <xdr:clientData/>
  </xdr:twoCellAnchor>
  <xdr:twoCellAnchor editAs="oneCell">
    <xdr:from>
      <xdr:col>38</xdr:col>
      <xdr:colOff>152400</xdr:colOff>
      <xdr:row>0</xdr:row>
      <xdr:rowOff>266700</xdr:rowOff>
    </xdr:from>
    <xdr:to>
      <xdr:col>43</xdr:col>
      <xdr:colOff>292100</xdr:colOff>
      <xdr:row>0</xdr:row>
      <xdr:rowOff>1224844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5BFA68-2B6B-4853-92EA-0665156C9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2550" y="266700"/>
          <a:ext cx="2473325" cy="958144"/>
        </a:xfrm>
        <a:prstGeom prst="rect">
          <a:avLst/>
        </a:prstGeom>
      </xdr:spPr>
    </xdr:pic>
    <xdr:clientData/>
  </xdr:twoCellAnchor>
  <xdr:twoCellAnchor editAs="oneCell">
    <xdr:from>
      <xdr:col>12</xdr:col>
      <xdr:colOff>50800</xdr:colOff>
      <xdr:row>0</xdr:row>
      <xdr:rowOff>152401</xdr:rowOff>
    </xdr:from>
    <xdr:to>
      <xdr:col>15</xdr:col>
      <xdr:colOff>50800</xdr:colOff>
      <xdr:row>0</xdr:row>
      <xdr:rowOff>1243935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A43328-D947-410C-9FA4-861CBD1A7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225" y="152401"/>
          <a:ext cx="1343025" cy="1091534"/>
        </a:xfrm>
        <a:prstGeom prst="rect">
          <a:avLst/>
        </a:prstGeom>
      </xdr:spPr>
    </xdr:pic>
    <xdr:clientData/>
  </xdr:twoCellAnchor>
  <xdr:twoCellAnchor editAs="oneCell">
    <xdr:from>
      <xdr:col>25</xdr:col>
      <xdr:colOff>406400</xdr:colOff>
      <xdr:row>0</xdr:row>
      <xdr:rowOff>76201</xdr:rowOff>
    </xdr:from>
    <xdr:to>
      <xdr:col>28</xdr:col>
      <xdr:colOff>139700</xdr:colOff>
      <xdr:row>0</xdr:row>
      <xdr:rowOff>1167735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625FD6-BCA5-49E5-8127-48A6330E7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0075" y="76201"/>
          <a:ext cx="1343025" cy="1091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8EFE-2F56-4F12-AA44-43BB173B1532}">
  <sheetPr>
    <tabColor theme="9" tint="0.39997558519241921"/>
  </sheetPr>
  <dimension ref="A1:V79"/>
  <sheetViews>
    <sheetView workbookViewId="0">
      <selection sqref="A1:XFD1048576"/>
    </sheetView>
  </sheetViews>
  <sheetFormatPr defaultRowHeight="12.75" x14ac:dyDescent="0.2"/>
  <cols>
    <col min="1" max="1" width="14.5703125" customWidth="1"/>
    <col min="2" max="2" width="50.140625" customWidth="1"/>
    <col min="21" max="21" width="15.140625" customWidth="1"/>
    <col min="22" max="22" width="57.42578125" customWidth="1"/>
  </cols>
  <sheetData>
    <row r="1" spans="1:22" ht="53.25" customHeight="1" x14ac:dyDescent="0.2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3.5" thickBot="1" x14ac:dyDescent="0.25">
      <c r="A2" s="89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2" ht="74.25" customHeight="1" thickBot="1" x14ac:dyDescent="0.25">
      <c r="A3" s="96" t="s">
        <v>47</v>
      </c>
      <c r="B3" s="97" t="s">
        <v>48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2" ht="27.75" customHeight="1" x14ac:dyDescent="0.2"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2" x14ac:dyDescent="0.2"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 x14ac:dyDescent="0.2"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2" x14ac:dyDescent="0.2">
      <c r="A7" s="89"/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2" x14ac:dyDescent="0.2">
      <c r="A8" s="89"/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2" x14ac:dyDescent="0.2">
      <c r="A9" s="89"/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2" x14ac:dyDescent="0.2">
      <c r="A10" s="89"/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2" x14ac:dyDescent="0.2">
      <c r="A11" s="89"/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1:22" ht="13.5" thickBot="1" x14ac:dyDescent="0.25">
      <c r="A12" s="89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spans="1:22" ht="40.5" customHeight="1" thickBot="1" x14ac:dyDescent="0.25">
      <c r="A13" s="94" t="s">
        <v>44</v>
      </c>
      <c r="B13" s="97" t="s">
        <v>45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8" t="s">
        <v>15</v>
      </c>
      <c r="V13" s="90" t="s">
        <v>53</v>
      </c>
    </row>
    <row r="14" spans="1:22" ht="67.5" customHeight="1" thickBot="1" x14ac:dyDescent="0.25">
      <c r="A14" s="95" t="s">
        <v>25</v>
      </c>
      <c r="B14" s="97" t="s">
        <v>46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9" t="s">
        <v>28</v>
      </c>
      <c r="V14" s="90" t="s">
        <v>54</v>
      </c>
    </row>
    <row r="15" spans="1:22" ht="63" customHeight="1" thickBot="1" x14ac:dyDescent="0.25">
      <c r="A15" s="93">
        <v>0</v>
      </c>
      <c r="B15" s="97" t="s">
        <v>43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2" x14ac:dyDescent="0.2">
      <c r="A16" s="89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2" x14ac:dyDescent="0.2">
      <c r="A17" s="89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2" x14ac:dyDescent="0.2">
      <c r="A18" s="89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2" x14ac:dyDescent="0.2">
      <c r="A19" s="89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1:22" x14ac:dyDescent="0.2">
      <c r="A20" s="89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1:22" x14ac:dyDescent="0.2">
      <c r="A21" s="89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</row>
    <row r="22" spans="1:22" x14ac:dyDescent="0.2">
      <c r="A22" s="89"/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1:22" x14ac:dyDescent="0.2">
      <c r="A23" s="89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</row>
    <row r="24" spans="1:22" x14ac:dyDescent="0.2">
      <c r="A24" s="89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</row>
    <row r="25" spans="1:22" ht="13.5" thickBot="1" x14ac:dyDescent="0.25">
      <c r="A25" s="89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2" ht="63.75" customHeight="1" thickBot="1" x14ac:dyDescent="0.25">
      <c r="A26" s="102" t="s">
        <v>31</v>
      </c>
      <c r="B26" s="87" t="s">
        <v>49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</row>
    <row r="27" spans="1:22" ht="66" customHeight="1" thickBot="1" x14ac:dyDescent="0.25">
      <c r="A27" s="101" t="s">
        <v>36</v>
      </c>
      <c r="B27" s="87" t="s">
        <v>50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4" t="s">
        <v>55</v>
      </c>
      <c r="V27" s="88" t="s">
        <v>56</v>
      </c>
    </row>
    <row r="28" spans="1:22" ht="62.25" customHeight="1" thickBot="1" x14ac:dyDescent="0.25">
      <c r="A28" s="100" t="s">
        <v>37</v>
      </c>
      <c r="B28" s="87" t="s">
        <v>51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  <row r="29" spans="1:22" ht="41.25" customHeight="1" thickBot="1" x14ac:dyDescent="0.25">
      <c r="A29" s="103">
        <v>0</v>
      </c>
      <c r="B29" s="87" t="s">
        <v>52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2" x14ac:dyDescent="0.2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</row>
    <row r="31" spans="1:22" x14ac:dyDescent="0.2"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</row>
    <row r="32" spans="1:22" x14ac:dyDescent="0.2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3:20" x14ac:dyDescent="0.2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</row>
    <row r="34" spans="3:20" x14ac:dyDescent="0.2"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3:20" x14ac:dyDescent="0.2"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</row>
    <row r="36" spans="3:20" x14ac:dyDescent="0.2"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3:20" x14ac:dyDescent="0.2"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3:20" x14ac:dyDescent="0.2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3:20" x14ac:dyDescent="0.2"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3:20" x14ac:dyDescent="0.2"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</row>
    <row r="41" spans="3:20" x14ac:dyDescent="0.2"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3:20" x14ac:dyDescent="0.2"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3:20" x14ac:dyDescent="0.2"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</row>
    <row r="44" spans="3:20" x14ac:dyDescent="0.2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  <row r="45" spans="3:20" x14ac:dyDescent="0.2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  <row r="46" spans="3:20" x14ac:dyDescent="0.2"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</row>
    <row r="47" spans="3:20" x14ac:dyDescent="0.2"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</row>
    <row r="48" spans="3:20" x14ac:dyDescent="0.2"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</row>
    <row r="49" spans="3:20" x14ac:dyDescent="0.2"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</row>
    <row r="50" spans="3:20" x14ac:dyDescent="0.2"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</row>
    <row r="51" spans="3:20" x14ac:dyDescent="0.2"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</row>
    <row r="52" spans="3:20" x14ac:dyDescent="0.2"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</row>
    <row r="53" spans="3:20" x14ac:dyDescent="0.2"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</row>
    <row r="54" spans="3:20" x14ac:dyDescent="0.2"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</row>
    <row r="55" spans="3:20" x14ac:dyDescent="0.2"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</row>
    <row r="56" spans="3:20" x14ac:dyDescent="0.2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</row>
    <row r="57" spans="3:20" x14ac:dyDescent="0.2"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</row>
    <row r="58" spans="3:20" x14ac:dyDescent="0.2"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</row>
    <row r="59" spans="3:20" x14ac:dyDescent="0.2"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</row>
    <row r="60" spans="3:20" x14ac:dyDescent="0.2"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3:20" x14ac:dyDescent="0.2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</row>
    <row r="62" spans="3:20" x14ac:dyDescent="0.2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3:20" x14ac:dyDescent="0.2"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</row>
    <row r="64" spans="3:20" x14ac:dyDescent="0.2"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</row>
    <row r="65" spans="3:20" x14ac:dyDescent="0.2"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</row>
    <row r="66" spans="3:20" x14ac:dyDescent="0.2"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</row>
    <row r="67" spans="3:20" x14ac:dyDescent="0.2"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</row>
    <row r="68" spans="3:20" x14ac:dyDescent="0.2"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</row>
    <row r="69" spans="3:20" x14ac:dyDescent="0.2"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</row>
    <row r="70" spans="3:20" x14ac:dyDescent="0.2"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</row>
    <row r="71" spans="3:20" x14ac:dyDescent="0.2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</row>
    <row r="72" spans="3:20" x14ac:dyDescent="0.2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</row>
    <row r="73" spans="3:20" x14ac:dyDescent="0.2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</row>
    <row r="74" spans="3:20" x14ac:dyDescent="0.2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</row>
    <row r="75" spans="3:20" x14ac:dyDescent="0.2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</row>
    <row r="76" spans="3:20" x14ac:dyDescent="0.2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</row>
    <row r="77" spans="3:20" x14ac:dyDescent="0.2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</row>
    <row r="78" spans="3:20" x14ac:dyDescent="0.2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</row>
    <row r="79" spans="3:20" x14ac:dyDescent="0.2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</row>
  </sheetData>
  <sheetProtection sheet="1" objects="1" scenarios="1" selectLockedCells="1" selectUnlockedCells="1"/>
  <mergeCells count="1">
    <mergeCell ref="A1:T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16A9-DB40-471D-9FFA-A32D3430965A}">
  <sheetPr>
    <tabColor theme="7"/>
  </sheetPr>
  <dimension ref="A1:BP76"/>
  <sheetViews>
    <sheetView tabSelected="1" zoomScale="70" zoomScaleNormal="70" workbookViewId="0">
      <pane ySplit="4" topLeftCell="A5" activePane="bottomLeft" state="frozen"/>
      <selection pane="bottomLeft" activeCell="U37" sqref="U37"/>
    </sheetView>
  </sheetViews>
  <sheetFormatPr defaultColWidth="9.140625" defaultRowHeight="27" x14ac:dyDescent="0.2"/>
  <cols>
    <col min="1" max="1" width="4.7109375" style="8" customWidth="1"/>
    <col min="2" max="2" width="26.7109375" style="8" customWidth="1"/>
    <col min="3" max="3" width="9.85546875" style="8" customWidth="1"/>
    <col min="4" max="4" width="6.85546875" style="8" customWidth="1"/>
    <col min="5" max="20" width="6.7109375" style="8" customWidth="1"/>
    <col min="21" max="22" width="8.85546875" style="8" customWidth="1"/>
    <col min="23" max="23" width="5.140625" style="8" customWidth="1"/>
    <col min="24" max="24" width="23.140625" style="8" customWidth="1"/>
    <col min="25" max="25" width="9.85546875" style="8" customWidth="1"/>
    <col min="26" max="26" width="10" style="8" customWidth="1"/>
    <col min="27" max="41" width="6.7109375" style="8" customWidth="1"/>
    <col min="42" max="42" width="6.28515625" style="8" customWidth="1"/>
    <col min="43" max="43" width="8.5703125" style="8" customWidth="1"/>
    <col min="44" max="44" width="8.85546875" style="8" customWidth="1"/>
    <col min="45" max="45" width="14.85546875" style="128" customWidth="1"/>
    <col min="46" max="68" width="9.140625" style="128"/>
    <col min="69" max="16384" width="9.140625" style="8"/>
  </cols>
  <sheetData>
    <row r="1" spans="1:68" ht="101.25" customHeight="1" thickBot="1" x14ac:dyDescent="0.25">
      <c r="A1" s="180" t="s">
        <v>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P1" s="129"/>
    </row>
    <row r="2" spans="1:68" ht="25.5" customHeight="1" thickTop="1" x14ac:dyDescent="0.2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9"/>
      <c r="X2" s="183" t="s">
        <v>23</v>
      </c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4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1"/>
    </row>
    <row r="3" spans="1:68" x14ac:dyDescent="0.2">
      <c r="A3" s="142"/>
      <c r="B3" s="55" t="s">
        <v>5</v>
      </c>
      <c r="C3" s="161" t="s">
        <v>26</v>
      </c>
      <c r="D3" s="160" t="s">
        <v>25</v>
      </c>
      <c r="E3" s="47" t="s">
        <v>6</v>
      </c>
      <c r="F3" s="47" t="s">
        <v>7</v>
      </c>
      <c r="G3" s="47" t="s">
        <v>8</v>
      </c>
      <c r="H3" s="47" t="s">
        <v>7</v>
      </c>
      <c r="I3" s="47" t="s">
        <v>9</v>
      </c>
      <c r="J3" s="47" t="s">
        <v>7</v>
      </c>
      <c r="K3" s="47" t="s">
        <v>10</v>
      </c>
      <c r="L3" s="47" t="s">
        <v>7</v>
      </c>
      <c r="M3" s="47" t="s">
        <v>11</v>
      </c>
      <c r="N3" s="47" t="s">
        <v>7</v>
      </c>
      <c r="O3" s="47" t="s">
        <v>12</v>
      </c>
      <c r="P3" s="47" t="s">
        <v>7</v>
      </c>
      <c r="Q3" s="47" t="s">
        <v>13</v>
      </c>
      <c r="R3" s="47" t="s">
        <v>7</v>
      </c>
      <c r="S3" s="47" t="s">
        <v>14</v>
      </c>
      <c r="T3" s="47" t="s">
        <v>7</v>
      </c>
      <c r="U3" s="36" t="s">
        <v>15</v>
      </c>
      <c r="V3" s="49" t="s">
        <v>28</v>
      </c>
      <c r="W3" s="173"/>
      <c r="X3" s="55" t="s">
        <v>5</v>
      </c>
      <c r="Y3" s="161" t="s">
        <v>24</v>
      </c>
      <c r="Z3" s="160" t="s">
        <v>27</v>
      </c>
      <c r="AA3" s="46" t="s">
        <v>6</v>
      </c>
      <c r="AB3" s="46" t="s">
        <v>7</v>
      </c>
      <c r="AC3" s="46" t="s">
        <v>8</v>
      </c>
      <c r="AD3" s="46" t="s">
        <v>7</v>
      </c>
      <c r="AE3" s="46" t="s">
        <v>9</v>
      </c>
      <c r="AF3" s="46" t="s">
        <v>7</v>
      </c>
      <c r="AG3" s="46" t="s">
        <v>10</v>
      </c>
      <c r="AH3" s="46" t="s">
        <v>7</v>
      </c>
      <c r="AI3" s="46" t="s">
        <v>11</v>
      </c>
      <c r="AJ3" s="46" t="s">
        <v>7</v>
      </c>
      <c r="AK3" s="46" t="s">
        <v>12</v>
      </c>
      <c r="AL3" s="46" t="s">
        <v>7</v>
      </c>
      <c r="AM3" s="46" t="s">
        <v>13</v>
      </c>
      <c r="AN3" s="46" t="s">
        <v>7</v>
      </c>
      <c r="AO3" s="46" t="s">
        <v>14</v>
      </c>
      <c r="AP3" s="35" t="s">
        <v>7</v>
      </c>
      <c r="AQ3" s="37" t="s">
        <v>15</v>
      </c>
      <c r="AR3" s="48" t="s">
        <v>28</v>
      </c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1"/>
    </row>
    <row r="4" spans="1:68" ht="19.5" customHeight="1" x14ac:dyDescent="0.25">
      <c r="A4" s="143"/>
      <c r="B4" s="170" t="s">
        <v>16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2"/>
      <c r="W4" s="174"/>
      <c r="X4" s="177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9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1"/>
    </row>
    <row r="5" spans="1:68" ht="24" customHeight="1" x14ac:dyDescent="0.2">
      <c r="A5" s="144">
        <v>1</v>
      </c>
      <c r="B5" s="132" t="s">
        <v>125</v>
      </c>
      <c r="C5" s="39">
        <v>193</v>
      </c>
      <c r="D5" s="41">
        <f>IF(C5&gt;='HANDICAP FORMULA'!D3,0,INT('HANDICAP FORMULA'!J3*('HANDICAP FORMULA'!D3-'ROUND 1'!C5)))</f>
        <v>27</v>
      </c>
      <c r="E5" s="10">
        <v>118</v>
      </c>
      <c r="F5" s="10">
        <f t="shared" ref="F5:F40" si="0">D5</f>
        <v>27</v>
      </c>
      <c r="G5" s="10">
        <v>127</v>
      </c>
      <c r="H5" s="10">
        <f>F5</f>
        <v>27</v>
      </c>
      <c r="I5" s="10">
        <v>191</v>
      </c>
      <c r="J5" s="10">
        <f t="shared" ref="J5:J40" si="1">D5</f>
        <v>27</v>
      </c>
      <c r="K5" s="10">
        <v>195</v>
      </c>
      <c r="L5" s="10">
        <f t="shared" ref="L5:L40" si="2">D5</f>
        <v>27</v>
      </c>
      <c r="M5" s="10">
        <v>131</v>
      </c>
      <c r="N5" s="10">
        <f t="shared" ref="N5:N40" si="3">D5</f>
        <v>27</v>
      </c>
      <c r="O5" s="10">
        <v>195</v>
      </c>
      <c r="P5" s="10">
        <f t="shared" ref="P5:P40" si="4">D5</f>
        <v>27</v>
      </c>
      <c r="Q5" s="10">
        <v>181</v>
      </c>
      <c r="R5" s="10">
        <f t="shared" ref="R5:R40" si="5">D5</f>
        <v>27</v>
      </c>
      <c r="S5" s="10">
        <v>176</v>
      </c>
      <c r="T5" s="10">
        <f t="shared" ref="T5:T40" si="6">D5</f>
        <v>27</v>
      </c>
      <c r="U5" s="73">
        <f>E5+G5+I5+K5+M5+O5+Q5+S5</f>
        <v>1314</v>
      </c>
      <c r="V5" s="79">
        <f>SUM(E5+F5+G5+H5+I5+J5+K5+L5+M5+N5+O5+P5+Q5+R5+S5+T5)</f>
        <v>1530</v>
      </c>
      <c r="W5" s="149">
        <v>1</v>
      </c>
      <c r="X5" s="126" t="s">
        <v>60</v>
      </c>
      <c r="Y5" s="159">
        <v>145</v>
      </c>
      <c r="Z5" s="45">
        <f>IF(Y5&gt;='HANDICAP FORMULA'!D3,0,INT('HANDICAP FORMULA'!J3*('HANDICAP FORMULA'!D3-'ROUND 1'!Y5)))</f>
        <v>65</v>
      </c>
      <c r="AA5" s="11">
        <v>109</v>
      </c>
      <c r="AB5" s="11">
        <f t="shared" ref="AB5:AB21" si="7">Z5</f>
        <v>65</v>
      </c>
      <c r="AC5" s="11">
        <v>83</v>
      </c>
      <c r="AD5" s="11">
        <f t="shared" ref="AD5:AD21" si="8">Z5</f>
        <v>65</v>
      </c>
      <c r="AE5" s="11">
        <v>102</v>
      </c>
      <c r="AF5" s="11">
        <f t="shared" ref="AF5:AF21" si="9">Z5</f>
        <v>65</v>
      </c>
      <c r="AG5" s="11">
        <v>94</v>
      </c>
      <c r="AH5" s="11">
        <f t="shared" ref="AH5:AH21" si="10">Z5</f>
        <v>65</v>
      </c>
      <c r="AI5" s="11">
        <v>140</v>
      </c>
      <c r="AJ5" s="11">
        <f t="shared" ref="AJ5:AJ21" si="11">Z5</f>
        <v>65</v>
      </c>
      <c r="AK5" s="11">
        <v>132</v>
      </c>
      <c r="AL5" s="11">
        <f t="shared" ref="AL5:AL21" si="12">Z5</f>
        <v>65</v>
      </c>
      <c r="AM5" s="11">
        <v>98</v>
      </c>
      <c r="AN5" s="11">
        <f t="shared" ref="AN5:AN21" si="13">Z5</f>
        <v>65</v>
      </c>
      <c r="AO5" s="11">
        <v>135</v>
      </c>
      <c r="AP5" s="11">
        <f t="shared" ref="AP5:AP21" si="14">Z5</f>
        <v>65</v>
      </c>
      <c r="AQ5" s="74">
        <f t="shared" ref="AQ5:AQ22" si="15">AA5+AC5+AE5+AG5+AI5+AK5+AM5+AO5</f>
        <v>893</v>
      </c>
      <c r="AR5" s="75">
        <f>AA5+AB5+AC5+AD5+AE5+AF5+AG5+AH5+AI5+AJ5+AK5+AL5+AM5+AN5+AO5+AP5</f>
        <v>1413</v>
      </c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1"/>
    </row>
    <row r="6" spans="1:68" ht="24" customHeight="1" x14ac:dyDescent="0.2">
      <c r="A6" s="144">
        <v>2</v>
      </c>
      <c r="B6" s="77" t="s">
        <v>126</v>
      </c>
      <c r="C6" s="39">
        <v>192</v>
      </c>
      <c r="D6" s="41">
        <f>IF(C6&gt;='HANDICAP FORMULA'!D3,0,INT('HANDICAP FORMULA'!J3*('HANDICAP FORMULA'!D3-'ROUND 1'!C6)))</f>
        <v>28</v>
      </c>
      <c r="E6" s="10">
        <v>183</v>
      </c>
      <c r="F6" s="10">
        <f t="shared" si="0"/>
        <v>28</v>
      </c>
      <c r="G6" s="10">
        <v>151</v>
      </c>
      <c r="H6" s="10">
        <f t="shared" ref="H6:H40" si="16">F6</f>
        <v>28</v>
      </c>
      <c r="I6" s="10">
        <v>144</v>
      </c>
      <c r="J6" s="10">
        <f t="shared" si="1"/>
        <v>28</v>
      </c>
      <c r="K6" s="10">
        <v>180</v>
      </c>
      <c r="L6" s="10">
        <f t="shared" si="2"/>
        <v>28</v>
      </c>
      <c r="M6" s="10">
        <v>181</v>
      </c>
      <c r="N6" s="10">
        <f t="shared" si="3"/>
        <v>28</v>
      </c>
      <c r="O6" s="10">
        <v>174</v>
      </c>
      <c r="P6" s="10">
        <f t="shared" si="4"/>
        <v>28</v>
      </c>
      <c r="Q6" s="10">
        <v>169</v>
      </c>
      <c r="R6" s="10">
        <f t="shared" si="5"/>
        <v>28</v>
      </c>
      <c r="S6" s="10">
        <v>257</v>
      </c>
      <c r="T6" s="10">
        <f t="shared" si="6"/>
        <v>28</v>
      </c>
      <c r="U6" s="73">
        <f t="shared" ref="U6:U7" si="17">E6+G6+I6+K6+M6+O6+Q6+S6</f>
        <v>1439</v>
      </c>
      <c r="V6" s="79">
        <f t="shared" ref="V6:V40" si="18">SUM(E6+F6+G6+H6+I6+J6+K6+L6+M6+N6+O6+P6+Q6+R6+S6+T6)</f>
        <v>1663</v>
      </c>
      <c r="W6" s="150">
        <v>2</v>
      </c>
      <c r="X6" s="127" t="s">
        <v>61</v>
      </c>
      <c r="Y6" s="159">
        <v>71</v>
      </c>
      <c r="Z6" s="45">
        <f>IF(Y6&gt;='HANDICAP FORMULA'!D3,0,INT('HANDICAP FORMULA'!J3*('HANDICAP FORMULA'!D3-'ROUND 1'!Y6)))</f>
        <v>124</v>
      </c>
      <c r="AA6" s="11">
        <v>91</v>
      </c>
      <c r="AB6" s="11">
        <f t="shared" si="7"/>
        <v>124</v>
      </c>
      <c r="AC6" s="11">
        <v>92</v>
      </c>
      <c r="AD6" s="11">
        <f t="shared" si="8"/>
        <v>124</v>
      </c>
      <c r="AE6" s="11">
        <v>74</v>
      </c>
      <c r="AF6" s="11">
        <f t="shared" si="9"/>
        <v>124</v>
      </c>
      <c r="AG6" s="11">
        <v>62</v>
      </c>
      <c r="AH6" s="11">
        <f t="shared" si="10"/>
        <v>124</v>
      </c>
      <c r="AI6" s="11">
        <v>64</v>
      </c>
      <c r="AJ6" s="11">
        <f t="shared" si="11"/>
        <v>124</v>
      </c>
      <c r="AK6" s="11">
        <v>96</v>
      </c>
      <c r="AL6" s="11">
        <f t="shared" si="12"/>
        <v>124</v>
      </c>
      <c r="AM6" s="11">
        <v>73</v>
      </c>
      <c r="AN6" s="11">
        <f t="shared" si="13"/>
        <v>124</v>
      </c>
      <c r="AO6" s="11">
        <v>77</v>
      </c>
      <c r="AP6" s="11">
        <f t="shared" si="14"/>
        <v>124</v>
      </c>
      <c r="AQ6" s="74">
        <f t="shared" ref="AQ6:AQ7" si="19">AA6+AC6+AE6+AG6+AI6+AK6+AM6+AO6</f>
        <v>629</v>
      </c>
      <c r="AR6" s="75">
        <f t="shared" ref="AR6:AR21" si="20">AA6+AB6+AC6+AD6+AE6+AF6+AG6+AH6+AI6+AJ6+AK6+AL6+AM6+AN6+AO6+AP6</f>
        <v>1621</v>
      </c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1"/>
    </row>
    <row r="7" spans="1:68" ht="24" customHeight="1" x14ac:dyDescent="0.2">
      <c r="A7" s="144">
        <v>3</v>
      </c>
      <c r="B7" s="132" t="s">
        <v>58</v>
      </c>
      <c r="C7" s="39">
        <v>212</v>
      </c>
      <c r="D7" s="41">
        <f>IF(C7&gt;='HANDICAP FORMULA'!D3,0,INT('HANDICAP FORMULA'!J3*('HANDICAP FORMULA'!D3-'ROUND 1'!C7)))</f>
        <v>12</v>
      </c>
      <c r="E7" s="10">
        <v>164</v>
      </c>
      <c r="F7" s="10">
        <f t="shared" si="0"/>
        <v>12</v>
      </c>
      <c r="G7" s="10">
        <v>147</v>
      </c>
      <c r="H7" s="10">
        <f t="shared" si="16"/>
        <v>12</v>
      </c>
      <c r="I7" s="10">
        <v>177</v>
      </c>
      <c r="J7" s="10">
        <f t="shared" si="1"/>
        <v>12</v>
      </c>
      <c r="K7" s="10">
        <v>151</v>
      </c>
      <c r="L7" s="10">
        <f t="shared" si="2"/>
        <v>12</v>
      </c>
      <c r="M7" s="10">
        <v>150</v>
      </c>
      <c r="N7" s="10">
        <f t="shared" si="3"/>
        <v>12</v>
      </c>
      <c r="O7" s="10">
        <v>185</v>
      </c>
      <c r="P7" s="10">
        <f t="shared" si="4"/>
        <v>12</v>
      </c>
      <c r="Q7" s="10">
        <v>191</v>
      </c>
      <c r="R7" s="10">
        <f t="shared" si="5"/>
        <v>12</v>
      </c>
      <c r="S7" s="10">
        <v>205</v>
      </c>
      <c r="T7" s="10">
        <f t="shared" si="6"/>
        <v>12</v>
      </c>
      <c r="U7" s="73">
        <f t="shared" si="17"/>
        <v>1370</v>
      </c>
      <c r="V7" s="79">
        <f t="shared" si="18"/>
        <v>1466</v>
      </c>
      <c r="W7" s="149">
        <v>3</v>
      </c>
      <c r="X7" s="126" t="s">
        <v>63</v>
      </c>
      <c r="Y7" s="159">
        <v>134</v>
      </c>
      <c r="Z7" s="45">
        <f>IF(Y7&gt;='HANDICAP FORMULA'!D3,0,INT('HANDICAP FORMULA'!J3*('HANDICAP FORMULA'!D3-'ROUND 1'!Y7)))</f>
        <v>74</v>
      </c>
      <c r="AA7" s="11">
        <v>116</v>
      </c>
      <c r="AB7" s="11">
        <f t="shared" si="7"/>
        <v>74</v>
      </c>
      <c r="AC7" s="11">
        <v>148</v>
      </c>
      <c r="AD7" s="11">
        <f t="shared" si="8"/>
        <v>74</v>
      </c>
      <c r="AE7" s="11">
        <v>150</v>
      </c>
      <c r="AF7" s="11">
        <f t="shared" si="9"/>
        <v>74</v>
      </c>
      <c r="AG7" s="11">
        <v>119</v>
      </c>
      <c r="AH7" s="11">
        <f t="shared" si="10"/>
        <v>74</v>
      </c>
      <c r="AI7" s="11">
        <v>153</v>
      </c>
      <c r="AJ7" s="11">
        <f t="shared" si="11"/>
        <v>74</v>
      </c>
      <c r="AK7" s="11">
        <v>176</v>
      </c>
      <c r="AL7" s="11">
        <f t="shared" si="12"/>
        <v>74</v>
      </c>
      <c r="AM7" s="11">
        <v>117</v>
      </c>
      <c r="AN7" s="11">
        <f t="shared" si="13"/>
        <v>74</v>
      </c>
      <c r="AO7" s="11">
        <v>124</v>
      </c>
      <c r="AP7" s="11">
        <f t="shared" si="14"/>
        <v>74</v>
      </c>
      <c r="AQ7" s="74">
        <f t="shared" si="19"/>
        <v>1103</v>
      </c>
      <c r="AR7" s="75">
        <f t="shared" si="20"/>
        <v>1695</v>
      </c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1"/>
    </row>
    <row r="8" spans="1:68" ht="24" customHeight="1" x14ac:dyDescent="0.2">
      <c r="A8" s="144">
        <v>4</v>
      </c>
      <c r="B8" s="77" t="s">
        <v>59</v>
      </c>
      <c r="C8" s="39">
        <v>157</v>
      </c>
      <c r="D8" s="41">
        <f>IF(C8&gt;='HANDICAP FORMULA'!D3,0,INT('HANDICAP FORMULA'!J3*('HANDICAP FORMULA'!D3-'ROUND 1'!C8)))</f>
        <v>56</v>
      </c>
      <c r="E8" s="10">
        <v>153</v>
      </c>
      <c r="F8" s="10">
        <f t="shared" si="0"/>
        <v>56</v>
      </c>
      <c r="G8" s="10">
        <v>149</v>
      </c>
      <c r="H8" s="10">
        <f t="shared" si="16"/>
        <v>56</v>
      </c>
      <c r="I8" s="10">
        <v>139</v>
      </c>
      <c r="J8" s="10">
        <f t="shared" si="1"/>
        <v>56</v>
      </c>
      <c r="K8" s="10">
        <v>121</v>
      </c>
      <c r="L8" s="10">
        <f t="shared" si="2"/>
        <v>56</v>
      </c>
      <c r="M8" s="10">
        <v>150</v>
      </c>
      <c r="N8" s="10">
        <f t="shared" si="3"/>
        <v>56</v>
      </c>
      <c r="O8" s="10">
        <v>111</v>
      </c>
      <c r="P8" s="10">
        <f t="shared" si="4"/>
        <v>56</v>
      </c>
      <c r="Q8" s="10">
        <v>143</v>
      </c>
      <c r="R8" s="10">
        <f t="shared" si="5"/>
        <v>56</v>
      </c>
      <c r="S8" s="10">
        <v>150</v>
      </c>
      <c r="T8" s="10">
        <f t="shared" si="6"/>
        <v>56</v>
      </c>
      <c r="U8" s="73">
        <f t="shared" ref="U8:U40" si="21">E8+G8+I8+K8+M8+O8+Q8+S8</f>
        <v>1116</v>
      </c>
      <c r="V8" s="79">
        <f t="shared" si="18"/>
        <v>1564</v>
      </c>
      <c r="W8" s="150">
        <v>4</v>
      </c>
      <c r="X8" s="127" t="s">
        <v>189</v>
      </c>
      <c r="Y8" s="159">
        <v>163</v>
      </c>
      <c r="Z8" s="45">
        <f>IF(Y8&gt;='HANDICAP FORMULA'!D3,0,INT('HANDICAP FORMULA'!J3*('HANDICAP FORMULA'!D3-'ROUND 1'!Y8)))</f>
        <v>51</v>
      </c>
      <c r="AA8" s="11">
        <v>130</v>
      </c>
      <c r="AB8" s="11">
        <f t="shared" si="7"/>
        <v>51</v>
      </c>
      <c r="AC8" s="11">
        <v>120</v>
      </c>
      <c r="AD8" s="11">
        <f t="shared" si="8"/>
        <v>51</v>
      </c>
      <c r="AE8" s="11">
        <v>141</v>
      </c>
      <c r="AF8" s="11">
        <f t="shared" si="9"/>
        <v>51</v>
      </c>
      <c r="AG8" s="11">
        <v>171</v>
      </c>
      <c r="AH8" s="11">
        <f t="shared" si="10"/>
        <v>51</v>
      </c>
      <c r="AI8" s="11">
        <v>145</v>
      </c>
      <c r="AJ8" s="11">
        <f t="shared" si="11"/>
        <v>51</v>
      </c>
      <c r="AK8" s="11">
        <v>119</v>
      </c>
      <c r="AL8" s="11">
        <f t="shared" si="12"/>
        <v>51</v>
      </c>
      <c r="AM8" s="11">
        <v>134</v>
      </c>
      <c r="AN8" s="11">
        <f t="shared" si="13"/>
        <v>51</v>
      </c>
      <c r="AO8" s="11">
        <v>131</v>
      </c>
      <c r="AP8" s="11">
        <f t="shared" si="14"/>
        <v>51</v>
      </c>
      <c r="AQ8" s="74">
        <f t="shared" si="15"/>
        <v>1091</v>
      </c>
      <c r="AR8" s="75">
        <f t="shared" si="20"/>
        <v>1499</v>
      </c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1"/>
    </row>
    <row r="9" spans="1:68" ht="24" customHeight="1" x14ac:dyDescent="0.2">
      <c r="A9" s="144">
        <v>5</v>
      </c>
      <c r="B9" s="132" t="s">
        <v>62</v>
      </c>
      <c r="C9" s="39">
        <v>188</v>
      </c>
      <c r="D9" s="41">
        <f>IF(C9&gt;='HANDICAP FORMULA'!D3,0,INT('HANDICAP FORMULA'!J3*('HANDICAP FORMULA'!D3-'ROUND 1'!C9)))</f>
        <v>31</v>
      </c>
      <c r="E9" s="10">
        <v>175</v>
      </c>
      <c r="F9" s="10">
        <f t="shared" si="0"/>
        <v>31</v>
      </c>
      <c r="G9" s="10">
        <v>201</v>
      </c>
      <c r="H9" s="10">
        <f t="shared" si="16"/>
        <v>31</v>
      </c>
      <c r="I9" s="10">
        <v>211</v>
      </c>
      <c r="J9" s="10">
        <f t="shared" si="1"/>
        <v>31</v>
      </c>
      <c r="K9" s="10">
        <v>171</v>
      </c>
      <c r="L9" s="10">
        <f t="shared" si="2"/>
        <v>31</v>
      </c>
      <c r="M9" s="10">
        <v>197</v>
      </c>
      <c r="N9" s="10">
        <f t="shared" si="3"/>
        <v>31</v>
      </c>
      <c r="O9" s="10">
        <v>200</v>
      </c>
      <c r="P9" s="10">
        <f t="shared" si="4"/>
        <v>31</v>
      </c>
      <c r="Q9" s="10">
        <v>157</v>
      </c>
      <c r="R9" s="10">
        <f t="shared" si="5"/>
        <v>31</v>
      </c>
      <c r="S9" s="10">
        <v>184</v>
      </c>
      <c r="T9" s="10">
        <f t="shared" si="6"/>
        <v>31</v>
      </c>
      <c r="U9" s="73">
        <f t="shared" si="21"/>
        <v>1496</v>
      </c>
      <c r="V9" s="79">
        <f t="shared" si="18"/>
        <v>1744</v>
      </c>
      <c r="W9" s="149">
        <v>5</v>
      </c>
      <c r="X9" s="126" t="s">
        <v>71</v>
      </c>
      <c r="Y9" s="159">
        <v>164</v>
      </c>
      <c r="Z9" s="45">
        <f>IF(Y9&gt;='HANDICAP FORMULA'!D3,0,INT('HANDICAP FORMULA'!J3*('HANDICAP FORMULA'!D3-'ROUND 1'!Y9)))</f>
        <v>50</v>
      </c>
      <c r="AA9" s="11">
        <v>130</v>
      </c>
      <c r="AB9" s="11">
        <f t="shared" si="7"/>
        <v>50</v>
      </c>
      <c r="AC9" s="11">
        <v>138</v>
      </c>
      <c r="AD9" s="11">
        <f t="shared" si="8"/>
        <v>50</v>
      </c>
      <c r="AE9" s="11">
        <v>100</v>
      </c>
      <c r="AF9" s="11">
        <f t="shared" si="9"/>
        <v>50</v>
      </c>
      <c r="AG9" s="11">
        <v>130</v>
      </c>
      <c r="AH9" s="11">
        <f t="shared" si="10"/>
        <v>50</v>
      </c>
      <c r="AI9" s="11">
        <v>100</v>
      </c>
      <c r="AJ9" s="11">
        <f t="shared" si="11"/>
        <v>50</v>
      </c>
      <c r="AK9" s="11">
        <v>112</v>
      </c>
      <c r="AL9" s="11">
        <f t="shared" si="12"/>
        <v>50</v>
      </c>
      <c r="AM9" s="11">
        <v>123</v>
      </c>
      <c r="AN9" s="11">
        <f t="shared" si="13"/>
        <v>50</v>
      </c>
      <c r="AO9" s="11">
        <v>99</v>
      </c>
      <c r="AP9" s="11">
        <f t="shared" si="14"/>
        <v>50</v>
      </c>
      <c r="AQ9" s="74">
        <f t="shared" si="15"/>
        <v>932</v>
      </c>
      <c r="AR9" s="75">
        <f t="shared" si="20"/>
        <v>1332</v>
      </c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1"/>
    </row>
    <row r="10" spans="1:68" ht="24" customHeight="1" x14ac:dyDescent="0.2">
      <c r="A10" s="144">
        <v>6</v>
      </c>
      <c r="B10" s="77" t="s">
        <v>64</v>
      </c>
      <c r="C10" s="39">
        <v>110</v>
      </c>
      <c r="D10" s="41">
        <f>IF(C10&gt;='HANDICAP FORMULA'!D3,0,INT('HANDICAP FORMULA'!J3*('HANDICAP FORMULA'!D3-'ROUND 1'!C10)))</f>
        <v>93</v>
      </c>
      <c r="E10" s="10">
        <v>91</v>
      </c>
      <c r="F10" s="10">
        <f t="shared" si="0"/>
        <v>93</v>
      </c>
      <c r="G10" s="73">
        <v>123</v>
      </c>
      <c r="H10" s="10">
        <f t="shared" si="16"/>
        <v>93</v>
      </c>
      <c r="I10" s="10">
        <v>116</v>
      </c>
      <c r="J10" s="10">
        <f t="shared" si="1"/>
        <v>93</v>
      </c>
      <c r="K10" s="10">
        <v>114</v>
      </c>
      <c r="L10" s="10">
        <f t="shared" si="2"/>
        <v>93</v>
      </c>
      <c r="M10" s="10">
        <v>106</v>
      </c>
      <c r="N10" s="10">
        <f t="shared" si="3"/>
        <v>93</v>
      </c>
      <c r="O10" s="10">
        <v>112</v>
      </c>
      <c r="P10" s="10">
        <f t="shared" si="4"/>
        <v>93</v>
      </c>
      <c r="Q10" s="10">
        <v>123</v>
      </c>
      <c r="R10" s="10">
        <f t="shared" si="5"/>
        <v>93</v>
      </c>
      <c r="S10" s="10">
        <v>144</v>
      </c>
      <c r="T10" s="10">
        <f t="shared" si="6"/>
        <v>93</v>
      </c>
      <c r="U10" s="73">
        <f t="shared" si="21"/>
        <v>929</v>
      </c>
      <c r="V10" s="79">
        <f t="shared" si="18"/>
        <v>1673</v>
      </c>
      <c r="W10" s="150">
        <v>6</v>
      </c>
      <c r="X10" s="127" t="s">
        <v>74</v>
      </c>
      <c r="Y10" s="159">
        <v>166</v>
      </c>
      <c r="Z10" s="45">
        <f>IF(Y10&gt;='HANDICAP FORMULA'!D3,0,INT('HANDICAP FORMULA'!J3*('HANDICAP FORMULA'!D3-'ROUND 1'!Y10)))</f>
        <v>48</v>
      </c>
      <c r="AA10" s="11">
        <v>135</v>
      </c>
      <c r="AB10" s="11">
        <f t="shared" si="7"/>
        <v>48</v>
      </c>
      <c r="AC10" s="11">
        <v>127</v>
      </c>
      <c r="AD10" s="11">
        <f t="shared" si="8"/>
        <v>48</v>
      </c>
      <c r="AE10" s="11">
        <v>115</v>
      </c>
      <c r="AF10" s="11">
        <f t="shared" si="9"/>
        <v>48</v>
      </c>
      <c r="AG10" s="11">
        <v>114</v>
      </c>
      <c r="AH10" s="11">
        <f t="shared" si="10"/>
        <v>48</v>
      </c>
      <c r="AI10" s="11">
        <v>169</v>
      </c>
      <c r="AJ10" s="11">
        <f t="shared" si="11"/>
        <v>48</v>
      </c>
      <c r="AK10" s="11">
        <v>154</v>
      </c>
      <c r="AL10" s="11">
        <f t="shared" si="12"/>
        <v>48</v>
      </c>
      <c r="AM10" s="11">
        <v>154</v>
      </c>
      <c r="AN10" s="11">
        <f t="shared" si="13"/>
        <v>48</v>
      </c>
      <c r="AO10" s="11">
        <v>148</v>
      </c>
      <c r="AP10" s="11">
        <f t="shared" si="14"/>
        <v>48</v>
      </c>
      <c r="AQ10" s="74">
        <f t="shared" si="15"/>
        <v>1116</v>
      </c>
      <c r="AR10" s="75">
        <f t="shared" si="20"/>
        <v>1500</v>
      </c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1"/>
    </row>
    <row r="11" spans="1:68" ht="24" customHeight="1" x14ac:dyDescent="0.2">
      <c r="A11" s="144">
        <v>7</v>
      </c>
      <c r="B11" s="132" t="s">
        <v>65</v>
      </c>
      <c r="C11" s="39">
        <v>169</v>
      </c>
      <c r="D11" s="41">
        <f>IF(C11&gt;='HANDICAP FORMULA'!D3,0,INT('HANDICAP FORMULA'!J3*('HANDICAP FORMULA'!D3-'ROUND 1'!C11)))</f>
        <v>46</v>
      </c>
      <c r="E11" s="10">
        <v>149</v>
      </c>
      <c r="F11" s="10">
        <f t="shared" si="0"/>
        <v>46</v>
      </c>
      <c r="G11" s="10">
        <v>127</v>
      </c>
      <c r="H11" s="10">
        <f t="shared" si="16"/>
        <v>46</v>
      </c>
      <c r="I11" s="10">
        <v>163</v>
      </c>
      <c r="J11" s="10">
        <f t="shared" si="1"/>
        <v>46</v>
      </c>
      <c r="K11" s="10">
        <v>116</v>
      </c>
      <c r="L11" s="10">
        <f t="shared" si="2"/>
        <v>46</v>
      </c>
      <c r="M11" s="10">
        <v>136</v>
      </c>
      <c r="N11" s="10">
        <f t="shared" si="3"/>
        <v>46</v>
      </c>
      <c r="O11" s="10">
        <v>220</v>
      </c>
      <c r="P11" s="10">
        <f t="shared" si="4"/>
        <v>46</v>
      </c>
      <c r="Q11" s="10">
        <v>154</v>
      </c>
      <c r="R11" s="10">
        <f t="shared" si="5"/>
        <v>46</v>
      </c>
      <c r="S11" s="10">
        <v>146</v>
      </c>
      <c r="T11" s="10">
        <f t="shared" si="6"/>
        <v>46</v>
      </c>
      <c r="U11" s="73">
        <f t="shared" si="21"/>
        <v>1211</v>
      </c>
      <c r="V11" s="79">
        <f t="shared" si="18"/>
        <v>1579</v>
      </c>
      <c r="W11" s="149">
        <v>7</v>
      </c>
      <c r="X11" s="126" t="s">
        <v>79</v>
      </c>
      <c r="Y11" s="159">
        <v>164</v>
      </c>
      <c r="Z11" s="45">
        <f>IF(Y11&gt;='HANDICAP FORMULA'!D3,0,INT('HANDICAP FORMULA'!J3*('HANDICAP FORMULA'!D3-'ROUND 1'!Y11)))</f>
        <v>50</v>
      </c>
      <c r="AA11" s="11">
        <v>146</v>
      </c>
      <c r="AB11" s="11">
        <f t="shared" si="7"/>
        <v>50</v>
      </c>
      <c r="AC11" s="11">
        <v>187</v>
      </c>
      <c r="AD11" s="11">
        <f t="shared" si="8"/>
        <v>50</v>
      </c>
      <c r="AE11" s="11">
        <v>109</v>
      </c>
      <c r="AF11" s="11">
        <f t="shared" si="9"/>
        <v>50</v>
      </c>
      <c r="AG11" s="11">
        <v>136</v>
      </c>
      <c r="AH11" s="11">
        <f t="shared" si="10"/>
        <v>50</v>
      </c>
      <c r="AI11" s="11">
        <v>152</v>
      </c>
      <c r="AJ11" s="11">
        <f t="shared" si="11"/>
        <v>50</v>
      </c>
      <c r="AK11" s="11">
        <v>138</v>
      </c>
      <c r="AL11" s="11">
        <f t="shared" si="12"/>
        <v>50</v>
      </c>
      <c r="AM11" s="11">
        <v>139</v>
      </c>
      <c r="AN11" s="11">
        <f t="shared" si="13"/>
        <v>50</v>
      </c>
      <c r="AO11" s="11">
        <v>149</v>
      </c>
      <c r="AP11" s="11">
        <f t="shared" si="14"/>
        <v>50</v>
      </c>
      <c r="AQ11" s="74">
        <f t="shared" si="15"/>
        <v>1156</v>
      </c>
      <c r="AR11" s="75">
        <f t="shared" si="20"/>
        <v>1556</v>
      </c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1"/>
    </row>
    <row r="12" spans="1:68" ht="24" customHeight="1" x14ac:dyDescent="0.2">
      <c r="A12" s="144">
        <v>8</v>
      </c>
      <c r="B12" s="77" t="s">
        <v>66</v>
      </c>
      <c r="C12" s="39">
        <v>104</v>
      </c>
      <c r="D12" s="41">
        <f>IF(C12&gt;='HANDICAP FORMULA'!D3,0,INT('HANDICAP FORMULA'!J3*('HANDICAP FORMULA'!D3-'ROUND 1'!C12)))</f>
        <v>98</v>
      </c>
      <c r="E12" s="10">
        <v>88</v>
      </c>
      <c r="F12" s="10">
        <f t="shared" si="0"/>
        <v>98</v>
      </c>
      <c r="G12" s="10">
        <v>104</v>
      </c>
      <c r="H12" s="10">
        <f t="shared" si="16"/>
        <v>98</v>
      </c>
      <c r="I12" s="10">
        <v>115</v>
      </c>
      <c r="J12" s="10">
        <f t="shared" si="1"/>
        <v>98</v>
      </c>
      <c r="K12" s="10">
        <v>114</v>
      </c>
      <c r="L12" s="10">
        <f t="shared" si="2"/>
        <v>98</v>
      </c>
      <c r="M12" s="10">
        <v>96</v>
      </c>
      <c r="N12" s="10">
        <f t="shared" si="3"/>
        <v>98</v>
      </c>
      <c r="O12" s="10">
        <v>103</v>
      </c>
      <c r="P12" s="10">
        <f t="shared" si="4"/>
        <v>98</v>
      </c>
      <c r="Q12" s="10">
        <v>120</v>
      </c>
      <c r="R12" s="10">
        <f t="shared" si="5"/>
        <v>98</v>
      </c>
      <c r="S12" s="10">
        <v>107</v>
      </c>
      <c r="T12" s="10">
        <f t="shared" si="6"/>
        <v>98</v>
      </c>
      <c r="U12" s="73">
        <f t="shared" si="21"/>
        <v>847</v>
      </c>
      <c r="V12" s="79">
        <f t="shared" si="18"/>
        <v>1631</v>
      </c>
      <c r="W12" s="150">
        <v>8</v>
      </c>
      <c r="X12" s="127" t="s">
        <v>83</v>
      </c>
      <c r="Y12" s="159">
        <v>175</v>
      </c>
      <c r="Z12" s="45">
        <f>IF(Y12&gt;='HANDICAP FORMULA'!D3,0,INT('HANDICAP FORMULA'!J3*('HANDICAP FORMULA'!D3-'ROUND 1'!Y12)))</f>
        <v>41</v>
      </c>
      <c r="AA12" s="11">
        <v>154</v>
      </c>
      <c r="AB12" s="11">
        <f t="shared" si="7"/>
        <v>41</v>
      </c>
      <c r="AC12" s="11">
        <v>183</v>
      </c>
      <c r="AD12" s="11">
        <f t="shared" si="8"/>
        <v>41</v>
      </c>
      <c r="AE12" s="11">
        <v>158</v>
      </c>
      <c r="AF12" s="11">
        <f t="shared" si="9"/>
        <v>41</v>
      </c>
      <c r="AG12" s="11">
        <v>145</v>
      </c>
      <c r="AH12" s="11">
        <f t="shared" si="10"/>
        <v>41</v>
      </c>
      <c r="AI12" s="11">
        <v>158</v>
      </c>
      <c r="AJ12" s="11">
        <f t="shared" si="11"/>
        <v>41</v>
      </c>
      <c r="AK12" s="11">
        <v>170</v>
      </c>
      <c r="AL12" s="11">
        <f t="shared" si="12"/>
        <v>41</v>
      </c>
      <c r="AM12" s="11">
        <v>165</v>
      </c>
      <c r="AN12" s="11">
        <f t="shared" si="13"/>
        <v>41</v>
      </c>
      <c r="AO12" s="11">
        <v>191</v>
      </c>
      <c r="AP12" s="11">
        <f t="shared" si="14"/>
        <v>41</v>
      </c>
      <c r="AQ12" s="74">
        <f t="shared" si="15"/>
        <v>1324</v>
      </c>
      <c r="AR12" s="75">
        <f t="shared" si="20"/>
        <v>1652</v>
      </c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1"/>
    </row>
    <row r="13" spans="1:68" ht="24" customHeight="1" x14ac:dyDescent="0.2">
      <c r="A13" s="144">
        <v>9</v>
      </c>
      <c r="B13" s="132" t="s">
        <v>67</v>
      </c>
      <c r="C13" s="39">
        <v>161</v>
      </c>
      <c r="D13" s="41">
        <f>IF(C13&gt;='HANDICAP FORMULA'!D3,0,INT('HANDICAP FORMULA'!J3*('HANDICAP FORMULA'!D3-'ROUND 1'!C13)))</f>
        <v>52</v>
      </c>
      <c r="E13" s="10">
        <v>122</v>
      </c>
      <c r="F13" s="10">
        <f t="shared" si="0"/>
        <v>52</v>
      </c>
      <c r="G13" s="10">
        <v>157</v>
      </c>
      <c r="H13" s="10">
        <f t="shared" si="16"/>
        <v>52</v>
      </c>
      <c r="I13" s="10">
        <v>133</v>
      </c>
      <c r="J13" s="10">
        <f t="shared" si="1"/>
        <v>52</v>
      </c>
      <c r="K13" s="10">
        <v>195</v>
      </c>
      <c r="L13" s="10">
        <f t="shared" si="2"/>
        <v>52</v>
      </c>
      <c r="M13" s="10">
        <v>142</v>
      </c>
      <c r="N13" s="10">
        <f t="shared" si="3"/>
        <v>52</v>
      </c>
      <c r="O13" s="10">
        <v>148</v>
      </c>
      <c r="P13" s="10">
        <f t="shared" si="4"/>
        <v>52</v>
      </c>
      <c r="Q13" s="10">
        <v>139</v>
      </c>
      <c r="R13" s="10">
        <f t="shared" si="5"/>
        <v>52</v>
      </c>
      <c r="S13" s="10">
        <v>171</v>
      </c>
      <c r="T13" s="10">
        <f t="shared" si="6"/>
        <v>52</v>
      </c>
      <c r="U13" s="73">
        <f t="shared" si="21"/>
        <v>1207</v>
      </c>
      <c r="V13" s="79">
        <f t="shared" si="18"/>
        <v>1623</v>
      </c>
      <c r="W13" s="149">
        <v>9</v>
      </c>
      <c r="X13" s="126" t="s">
        <v>89</v>
      </c>
      <c r="Y13" s="159">
        <v>184</v>
      </c>
      <c r="Z13" s="45">
        <v>42</v>
      </c>
      <c r="AA13" s="11">
        <v>199</v>
      </c>
      <c r="AB13" s="11">
        <f t="shared" si="7"/>
        <v>42</v>
      </c>
      <c r="AC13" s="11">
        <v>196</v>
      </c>
      <c r="AD13" s="11">
        <f t="shared" si="8"/>
        <v>42</v>
      </c>
      <c r="AE13" s="11">
        <v>156</v>
      </c>
      <c r="AF13" s="11">
        <f t="shared" si="9"/>
        <v>42</v>
      </c>
      <c r="AG13" s="11">
        <v>199</v>
      </c>
      <c r="AH13" s="11">
        <f t="shared" si="10"/>
        <v>42</v>
      </c>
      <c r="AI13" s="11">
        <v>159</v>
      </c>
      <c r="AJ13" s="11">
        <f t="shared" si="11"/>
        <v>42</v>
      </c>
      <c r="AK13" s="11">
        <v>215</v>
      </c>
      <c r="AL13" s="11">
        <f t="shared" si="12"/>
        <v>42</v>
      </c>
      <c r="AM13" s="11">
        <v>154</v>
      </c>
      <c r="AN13" s="11">
        <f t="shared" si="13"/>
        <v>42</v>
      </c>
      <c r="AO13" s="11">
        <v>158</v>
      </c>
      <c r="AP13" s="11">
        <f t="shared" si="14"/>
        <v>42</v>
      </c>
      <c r="AQ13" s="74">
        <f t="shared" si="15"/>
        <v>1436</v>
      </c>
      <c r="AR13" s="75">
        <f t="shared" si="20"/>
        <v>1772</v>
      </c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1"/>
    </row>
    <row r="14" spans="1:68" ht="24" customHeight="1" x14ac:dyDescent="0.2">
      <c r="A14" s="144">
        <v>10</v>
      </c>
      <c r="B14" s="77" t="s">
        <v>68</v>
      </c>
      <c r="C14" s="39">
        <v>204</v>
      </c>
      <c r="D14" s="41">
        <f>IF(C14&gt;='HANDICAP FORMULA'!D3,0,INT('HANDICAP FORMULA'!J3*('HANDICAP FORMULA'!D3-'ROUND 1'!C14)))</f>
        <v>18</v>
      </c>
      <c r="E14" s="10">
        <v>213</v>
      </c>
      <c r="F14" s="10">
        <f t="shared" si="0"/>
        <v>18</v>
      </c>
      <c r="G14" s="10">
        <v>208</v>
      </c>
      <c r="H14" s="10">
        <f t="shared" si="16"/>
        <v>18</v>
      </c>
      <c r="I14" s="10">
        <v>198</v>
      </c>
      <c r="J14" s="10">
        <f t="shared" si="1"/>
        <v>18</v>
      </c>
      <c r="K14" s="10">
        <v>199</v>
      </c>
      <c r="L14" s="10">
        <f t="shared" si="2"/>
        <v>18</v>
      </c>
      <c r="M14" s="10">
        <v>175</v>
      </c>
      <c r="N14" s="10">
        <f t="shared" si="3"/>
        <v>18</v>
      </c>
      <c r="O14" s="10">
        <v>184</v>
      </c>
      <c r="P14" s="10">
        <f t="shared" si="4"/>
        <v>18</v>
      </c>
      <c r="Q14" s="10">
        <v>246</v>
      </c>
      <c r="R14" s="10">
        <f t="shared" si="5"/>
        <v>18</v>
      </c>
      <c r="S14" s="10">
        <v>276</v>
      </c>
      <c r="T14" s="10">
        <f t="shared" si="6"/>
        <v>18</v>
      </c>
      <c r="U14" s="73">
        <f t="shared" si="21"/>
        <v>1699</v>
      </c>
      <c r="V14" s="79">
        <f t="shared" si="18"/>
        <v>1843</v>
      </c>
      <c r="W14" s="150">
        <v>10</v>
      </c>
      <c r="X14" s="127" t="s">
        <v>90</v>
      </c>
      <c r="Y14" s="159">
        <v>181</v>
      </c>
      <c r="Z14" s="45">
        <f>IF(Y14&gt;='HANDICAP FORMULA'!D3,0,INT('HANDICAP FORMULA'!J3*('HANDICAP FORMULA'!D3-'ROUND 1'!Y14)))</f>
        <v>36</v>
      </c>
      <c r="AA14" s="11">
        <v>180</v>
      </c>
      <c r="AB14" s="11">
        <f t="shared" si="7"/>
        <v>36</v>
      </c>
      <c r="AC14" s="11">
        <v>212</v>
      </c>
      <c r="AD14" s="11">
        <f t="shared" si="8"/>
        <v>36</v>
      </c>
      <c r="AE14" s="11">
        <v>163</v>
      </c>
      <c r="AF14" s="11">
        <f t="shared" si="9"/>
        <v>36</v>
      </c>
      <c r="AG14" s="11">
        <v>173</v>
      </c>
      <c r="AH14" s="11">
        <f t="shared" si="10"/>
        <v>36</v>
      </c>
      <c r="AI14" s="11">
        <v>246</v>
      </c>
      <c r="AJ14" s="11">
        <f t="shared" si="11"/>
        <v>36</v>
      </c>
      <c r="AK14" s="11">
        <v>152</v>
      </c>
      <c r="AL14" s="11">
        <f t="shared" si="12"/>
        <v>36</v>
      </c>
      <c r="AM14" s="11">
        <v>154</v>
      </c>
      <c r="AN14" s="11">
        <f t="shared" si="13"/>
        <v>36</v>
      </c>
      <c r="AO14" s="11">
        <v>176</v>
      </c>
      <c r="AP14" s="11">
        <f t="shared" si="14"/>
        <v>36</v>
      </c>
      <c r="AQ14" s="74">
        <f t="shared" si="15"/>
        <v>1456</v>
      </c>
      <c r="AR14" s="75">
        <f t="shared" si="20"/>
        <v>1744</v>
      </c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1"/>
    </row>
    <row r="15" spans="1:68" ht="24" customHeight="1" x14ac:dyDescent="0.2">
      <c r="A15" s="144">
        <v>11</v>
      </c>
      <c r="B15" s="132" t="s">
        <v>69</v>
      </c>
      <c r="C15" s="39">
        <v>180</v>
      </c>
      <c r="D15" s="41">
        <f>IF(C15&gt;='HANDICAP FORMULA'!D3,0,INT('HANDICAP FORMULA'!J3*('HANDICAP FORMULA'!D3-'ROUND 1'!C15)))</f>
        <v>37</v>
      </c>
      <c r="E15" s="10">
        <v>142</v>
      </c>
      <c r="F15" s="10">
        <f t="shared" si="0"/>
        <v>37</v>
      </c>
      <c r="G15" s="10">
        <v>172</v>
      </c>
      <c r="H15" s="10">
        <f t="shared" si="16"/>
        <v>37</v>
      </c>
      <c r="I15" s="10">
        <v>153</v>
      </c>
      <c r="J15" s="10">
        <f t="shared" si="1"/>
        <v>37</v>
      </c>
      <c r="K15" s="10">
        <v>171</v>
      </c>
      <c r="L15" s="10">
        <f t="shared" si="2"/>
        <v>37</v>
      </c>
      <c r="M15" s="10">
        <v>189</v>
      </c>
      <c r="N15" s="10">
        <f t="shared" si="3"/>
        <v>37</v>
      </c>
      <c r="O15" s="10">
        <v>162</v>
      </c>
      <c r="P15" s="10">
        <f t="shared" si="4"/>
        <v>37</v>
      </c>
      <c r="Q15" s="10">
        <v>161</v>
      </c>
      <c r="R15" s="10">
        <f t="shared" si="5"/>
        <v>37</v>
      </c>
      <c r="S15" s="10">
        <v>215</v>
      </c>
      <c r="T15" s="10">
        <f t="shared" si="6"/>
        <v>37</v>
      </c>
      <c r="U15" s="73">
        <f t="shared" si="21"/>
        <v>1365</v>
      </c>
      <c r="V15" s="79">
        <f t="shared" si="18"/>
        <v>1661</v>
      </c>
      <c r="W15" s="149">
        <v>11</v>
      </c>
      <c r="X15" s="126" t="s">
        <v>95</v>
      </c>
      <c r="Y15" s="159">
        <v>206</v>
      </c>
      <c r="Z15" s="45">
        <f>IF(Y15&gt;='HANDICAP FORMULA'!D3,0,INT('HANDICAP FORMULA'!J3*('HANDICAP FORMULA'!D3-'ROUND 1'!Y15)))</f>
        <v>16</v>
      </c>
      <c r="AA15" s="11">
        <v>166</v>
      </c>
      <c r="AB15" s="11">
        <f t="shared" si="7"/>
        <v>16</v>
      </c>
      <c r="AC15" s="11">
        <v>183</v>
      </c>
      <c r="AD15" s="11">
        <f t="shared" si="8"/>
        <v>16</v>
      </c>
      <c r="AE15" s="11">
        <v>198</v>
      </c>
      <c r="AF15" s="11">
        <f t="shared" si="9"/>
        <v>16</v>
      </c>
      <c r="AG15" s="11">
        <v>186</v>
      </c>
      <c r="AH15" s="11">
        <f t="shared" si="10"/>
        <v>16</v>
      </c>
      <c r="AI15" s="11">
        <v>173</v>
      </c>
      <c r="AJ15" s="11">
        <f t="shared" si="11"/>
        <v>16</v>
      </c>
      <c r="AK15" s="11">
        <v>203</v>
      </c>
      <c r="AL15" s="11">
        <f t="shared" si="12"/>
        <v>16</v>
      </c>
      <c r="AM15" s="11">
        <v>185</v>
      </c>
      <c r="AN15" s="11">
        <f t="shared" si="13"/>
        <v>16</v>
      </c>
      <c r="AO15" s="11">
        <v>190</v>
      </c>
      <c r="AP15" s="11">
        <f t="shared" si="14"/>
        <v>16</v>
      </c>
      <c r="AQ15" s="74">
        <f t="shared" si="15"/>
        <v>1484</v>
      </c>
      <c r="AR15" s="75">
        <f t="shared" si="20"/>
        <v>1612</v>
      </c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1"/>
    </row>
    <row r="16" spans="1:68" ht="24" customHeight="1" x14ac:dyDescent="0.2">
      <c r="A16" s="144">
        <v>12</v>
      </c>
      <c r="B16" s="77" t="s">
        <v>70</v>
      </c>
      <c r="C16" s="39">
        <v>191</v>
      </c>
      <c r="D16" s="41">
        <f>IF(C16&gt;='HANDICAP FORMULA'!D3,0,INT('HANDICAP FORMULA'!J3*('HANDICAP FORMULA'!D3-'ROUND 1'!C16)))</f>
        <v>28</v>
      </c>
      <c r="E16" s="10">
        <v>186</v>
      </c>
      <c r="F16" s="10">
        <f t="shared" si="0"/>
        <v>28</v>
      </c>
      <c r="G16" s="10">
        <v>156</v>
      </c>
      <c r="H16" s="10">
        <f t="shared" si="16"/>
        <v>28</v>
      </c>
      <c r="I16" s="10">
        <v>169</v>
      </c>
      <c r="J16" s="10">
        <f t="shared" si="1"/>
        <v>28</v>
      </c>
      <c r="K16" s="10">
        <v>210</v>
      </c>
      <c r="L16" s="10">
        <f t="shared" si="2"/>
        <v>28</v>
      </c>
      <c r="M16" s="10">
        <v>177</v>
      </c>
      <c r="N16" s="10">
        <f t="shared" si="3"/>
        <v>28</v>
      </c>
      <c r="O16" s="10">
        <v>174</v>
      </c>
      <c r="P16" s="10">
        <f t="shared" si="4"/>
        <v>28</v>
      </c>
      <c r="Q16" s="10">
        <v>150</v>
      </c>
      <c r="R16" s="10">
        <f t="shared" si="5"/>
        <v>28</v>
      </c>
      <c r="S16" s="10">
        <v>202</v>
      </c>
      <c r="T16" s="10">
        <f t="shared" si="6"/>
        <v>28</v>
      </c>
      <c r="U16" s="73">
        <f t="shared" si="21"/>
        <v>1424</v>
      </c>
      <c r="V16" s="79">
        <f t="shared" si="18"/>
        <v>1648</v>
      </c>
      <c r="W16" s="150">
        <v>12</v>
      </c>
      <c r="X16" s="127" t="s">
        <v>96</v>
      </c>
      <c r="Y16" s="159">
        <v>183</v>
      </c>
      <c r="Z16" s="45">
        <f>IF(Y16&gt;='HANDICAP FORMULA'!D3,0,INT('HANDICAP FORMULA'!J3*('HANDICAP FORMULA'!D3-'ROUND 1'!Y16)))</f>
        <v>35</v>
      </c>
      <c r="AA16" s="11">
        <v>167</v>
      </c>
      <c r="AB16" s="11">
        <f t="shared" si="7"/>
        <v>35</v>
      </c>
      <c r="AC16" s="11">
        <v>209</v>
      </c>
      <c r="AD16" s="11">
        <f t="shared" si="8"/>
        <v>35</v>
      </c>
      <c r="AE16" s="11">
        <v>153</v>
      </c>
      <c r="AF16" s="11">
        <f t="shared" si="9"/>
        <v>35</v>
      </c>
      <c r="AG16" s="11">
        <v>180</v>
      </c>
      <c r="AH16" s="11">
        <f t="shared" si="10"/>
        <v>35</v>
      </c>
      <c r="AI16" s="11">
        <v>133</v>
      </c>
      <c r="AJ16" s="11">
        <f t="shared" si="11"/>
        <v>35</v>
      </c>
      <c r="AK16" s="11">
        <v>156</v>
      </c>
      <c r="AL16" s="11">
        <f t="shared" si="12"/>
        <v>35</v>
      </c>
      <c r="AM16" s="11">
        <v>166</v>
      </c>
      <c r="AN16" s="11">
        <f t="shared" si="13"/>
        <v>35</v>
      </c>
      <c r="AO16" s="11">
        <v>149</v>
      </c>
      <c r="AP16" s="11">
        <f t="shared" si="14"/>
        <v>35</v>
      </c>
      <c r="AQ16" s="74">
        <f t="shared" si="15"/>
        <v>1313</v>
      </c>
      <c r="AR16" s="75">
        <f t="shared" si="20"/>
        <v>1593</v>
      </c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1"/>
    </row>
    <row r="17" spans="1:68" ht="24" customHeight="1" x14ac:dyDescent="0.2">
      <c r="A17" s="144">
        <v>13</v>
      </c>
      <c r="B17" s="132" t="s">
        <v>72</v>
      </c>
      <c r="C17" s="39">
        <v>214</v>
      </c>
      <c r="D17" s="41">
        <f>IF(C17&gt;='HANDICAP FORMULA'!D3,0,INT('HANDICAP FORMULA'!J3*('HANDICAP FORMULA'!D3-'ROUND 1'!C17)))</f>
        <v>10</v>
      </c>
      <c r="E17" s="10">
        <v>157</v>
      </c>
      <c r="F17" s="10">
        <f t="shared" si="0"/>
        <v>10</v>
      </c>
      <c r="G17" s="10">
        <v>194</v>
      </c>
      <c r="H17" s="10">
        <f t="shared" si="16"/>
        <v>10</v>
      </c>
      <c r="I17" s="10">
        <v>176</v>
      </c>
      <c r="J17" s="10">
        <f t="shared" si="1"/>
        <v>10</v>
      </c>
      <c r="K17" s="10">
        <v>168</v>
      </c>
      <c r="L17" s="10">
        <f t="shared" si="2"/>
        <v>10</v>
      </c>
      <c r="M17" s="10">
        <v>165</v>
      </c>
      <c r="N17" s="10">
        <f t="shared" si="3"/>
        <v>10</v>
      </c>
      <c r="O17" s="10">
        <v>200</v>
      </c>
      <c r="P17" s="10">
        <f t="shared" si="4"/>
        <v>10</v>
      </c>
      <c r="Q17" s="10">
        <v>224</v>
      </c>
      <c r="R17" s="10">
        <f t="shared" si="5"/>
        <v>10</v>
      </c>
      <c r="S17" s="10">
        <v>201</v>
      </c>
      <c r="T17" s="10">
        <f t="shared" si="6"/>
        <v>10</v>
      </c>
      <c r="U17" s="73">
        <f t="shared" si="21"/>
        <v>1485</v>
      </c>
      <c r="V17" s="79">
        <f t="shared" si="18"/>
        <v>1565</v>
      </c>
      <c r="W17" s="149">
        <v>13</v>
      </c>
      <c r="X17" s="126" t="s">
        <v>97</v>
      </c>
      <c r="Y17" s="159">
        <v>187</v>
      </c>
      <c r="Z17" s="45">
        <f>IF(Y17&gt;='HANDICAP FORMULA'!D3,0,INT('HANDICAP FORMULA'!J3*('HANDICAP FORMULA'!D3-'ROUND 1'!Y17)))</f>
        <v>32</v>
      </c>
      <c r="AA17" s="11">
        <v>143</v>
      </c>
      <c r="AB17" s="11">
        <f t="shared" si="7"/>
        <v>32</v>
      </c>
      <c r="AC17" s="11">
        <v>175</v>
      </c>
      <c r="AD17" s="11">
        <f t="shared" si="8"/>
        <v>32</v>
      </c>
      <c r="AE17" s="11">
        <v>150</v>
      </c>
      <c r="AF17" s="11">
        <f t="shared" si="9"/>
        <v>32</v>
      </c>
      <c r="AG17" s="11">
        <v>183</v>
      </c>
      <c r="AH17" s="11">
        <f t="shared" si="10"/>
        <v>32</v>
      </c>
      <c r="AI17" s="11">
        <v>157</v>
      </c>
      <c r="AJ17" s="11">
        <f t="shared" si="11"/>
        <v>32</v>
      </c>
      <c r="AK17" s="11">
        <v>162</v>
      </c>
      <c r="AL17" s="11">
        <f t="shared" si="12"/>
        <v>32</v>
      </c>
      <c r="AM17" s="11">
        <v>179</v>
      </c>
      <c r="AN17" s="11">
        <f t="shared" si="13"/>
        <v>32</v>
      </c>
      <c r="AO17" s="11">
        <v>137</v>
      </c>
      <c r="AP17" s="11">
        <f t="shared" si="14"/>
        <v>32</v>
      </c>
      <c r="AQ17" s="74">
        <f t="shared" si="15"/>
        <v>1286</v>
      </c>
      <c r="AR17" s="75">
        <f t="shared" si="20"/>
        <v>1542</v>
      </c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1"/>
    </row>
    <row r="18" spans="1:68" ht="24" customHeight="1" x14ac:dyDescent="0.2">
      <c r="A18" s="144">
        <v>14</v>
      </c>
      <c r="B18" s="77" t="s">
        <v>73</v>
      </c>
      <c r="C18" s="146">
        <v>217</v>
      </c>
      <c r="D18" s="41">
        <f>IF(C18&gt;='HANDICAP FORMULA'!D3,0,INT('HANDICAP FORMULA'!J3*('HANDICAP FORMULA'!D3-'ROUND 1'!C18+10)))</f>
        <v>16</v>
      </c>
      <c r="E18" s="10">
        <v>209</v>
      </c>
      <c r="F18" s="10">
        <f t="shared" si="0"/>
        <v>16</v>
      </c>
      <c r="G18" s="10">
        <v>179</v>
      </c>
      <c r="H18" s="10">
        <f t="shared" si="16"/>
        <v>16</v>
      </c>
      <c r="I18" s="10">
        <v>227</v>
      </c>
      <c r="J18" s="10">
        <f t="shared" si="1"/>
        <v>16</v>
      </c>
      <c r="K18" s="10">
        <v>207</v>
      </c>
      <c r="L18" s="10">
        <f t="shared" si="2"/>
        <v>16</v>
      </c>
      <c r="M18" s="10">
        <v>178</v>
      </c>
      <c r="N18" s="10">
        <f t="shared" si="3"/>
        <v>16</v>
      </c>
      <c r="O18" s="10">
        <v>167</v>
      </c>
      <c r="P18" s="10">
        <f t="shared" si="4"/>
        <v>16</v>
      </c>
      <c r="Q18" s="10">
        <v>164</v>
      </c>
      <c r="R18" s="10">
        <f t="shared" si="5"/>
        <v>16</v>
      </c>
      <c r="S18" s="10">
        <v>176</v>
      </c>
      <c r="T18" s="10">
        <f t="shared" si="6"/>
        <v>16</v>
      </c>
      <c r="U18" s="73">
        <f t="shared" si="21"/>
        <v>1507</v>
      </c>
      <c r="V18" s="79">
        <f t="shared" si="18"/>
        <v>1635</v>
      </c>
      <c r="W18" s="150">
        <v>14</v>
      </c>
      <c r="X18" s="127" t="s">
        <v>123</v>
      </c>
      <c r="Y18" s="159">
        <v>121</v>
      </c>
      <c r="Z18" s="45">
        <f>IF(Y18&gt;='HANDICAP FORMULA'!D3,0,INT('HANDICAP FORMULA'!J3*('HANDICAP FORMULA'!D3-'ROUND 1'!Y18)))</f>
        <v>84</v>
      </c>
      <c r="AA18" s="11">
        <v>92</v>
      </c>
      <c r="AB18" s="11">
        <f t="shared" si="7"/>
        <v>84</v>
      </c>
      <c r="AC18" s="11">
        <v>105</v>
      </c>
      <c r="AD18" s="11">
        <f t="shared" si="8"/>
        <v>84</v>
      </c>
      <c r="AE18" s="11">
        <v>89</v>
      </c>
      <c r="AF18" s="11">
        <f t="shared" si="9"/>
        <v>84</v>
      </c>
      <c r="AG18" s="11">
        <v>119</v>
      </c>
      <c r="AH18" s="11">
        <f t="shared" si="10"/>
        <v>84</v>
      </c>
      <c r="AI18" s="11">
        <v>100</v>
      </c>
      <c r="AJ18" s="11">
        <f t="shared" si="11"/>
        <v>84</v>
      </c>
      <c r="AK18" s="11">
        <v>98</v>
      </c>
      <c r="AL18" s="11">
        <f t="shared" si="12"/>
        <v>84</v>
      </c>
      <c r="AM18" s="11">
        <v>119</v>
      </c>
      <c r="AN18" s="11">
        <f t="shared" si="13"/>
        <v>84</v>
      </c>
      <c r="AO18" s="11">
        <v>80</v>
      </c>
      <c r="AP18" s="11">
        <f t="shared" si="14"/>
        <v>84</v>
      </c>
      <c r="AQ18" s="74">
        <f t="shared" si="15"/>
        <v>802</v>
      </c>
      <c r="AR18" s="75">
        <f t="shared" si="20"/>
        <v>1474</v>
      </c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1"/>
    </row>
    <row r="19" spans="1:68" ht="24" customHeight="1" x14ac:dyDescent="0.2">
      <c r="A19" s="144">
        <v>15</v>
      </c>
      <c r="B19" s="132" t="s">
        <v>75</v>
      </c>
      <c r="C19" s="39">
        <v>175</v>
      </c>
      <c r="D19" s="41">
        <f>IF(C19&gt;='HANDICAP FORMULA'!D3,0,INT('HANDICAP FORMULA'!J3*('HANDICAP FORMULA'!D3-'ROUND 1'!C19)))</f>
        <v>41</v>
      </c>
      <c r="E19" s="10">
        <v>126</v>
      </c>
      <c r="F19" s="10">
        <f t="shared" si="0"/>
        <v>41</v>
      </c>
      <c r="G19" s="10">
        <v>146</v>
      </c>
      <c r="H19" s="10">
        <f t="shared" si="16"/>
        <v>41</v>
      </c>
      <c r="I19" s="10">
        <v>168</v>
      </c>
      <c r="J19" s="10">
        <f t="shared" si="1"/>
        <v>41</v>
      </c>
      <c r="K19" s="10">
        <v>223</v>
      </c>
      <c r="L19" s="10">
        <f t="shared" si="2"/>
        <v>41</v>
      </c>
      <c r="M19" s="10">
        <v>159</v>
      </c>
      <c r="N19" s="10">
        <f t="shared" si="3"/>
        <v>41</v>
      </c>
      <c r="O19" s="10">
        <v>180</v>
      </c>
      <c r="P19" s="10">
        <f t="shared" si="4"/>
        <v>41</v>
      </c>
      <c r="Q19" s="10">
        <v>148</v>
      </c>
      <c r="R19" s="10">
        <f t="shared" si="5"/>
        <v>41</v>
      </c>
      <c r="S19" s="10">
        <v>129</v>
      </c>
      <c r="T19" s="10">
        <f t="shared" si="6"/>
        <v>41</v>
      </c>
      <c r="U19" s="73">
        <f t="shared" si="21"/>
        <v>1279</v>
      </c>
      <c r="V19" s="79">
        <f t="shared" si="18"/>
        <v>1607</v>
      </c>
      <c r="W19" s="149">
        <v>15</v>
      </c>
      <c r="X19" s="126" t="s">
        <v>98</v>
      </c>
      <c r="Y19" s="159">
        <v>150</v>
      </c>
      <c r="Z19" s="45">
        <f>IF(Y19&gt;='HANDICAP FORMULA'!D3,0,INT('HANDICAP FORMULA'!J3*('HANDICAP FORMULA'!D3-'ROUND 1'!Y19)))</f>
        <v>61</v>
      </c>
      <c r="AA19" s="11">
        <v>129</v>
      </c>
      <c r="AB19" s="11">
        <f t="shared" si="7"/>
        <v>61</v>
      </c>
      <c r="AC19" s="11">
        <v>134</v>
      </c>
      <c r="AD19" s="11">
        <f t="shared" si="8"/>
        <v>61</v>
      </c>
      <c r="AE19" s="11">
        <v>118</v>
      </c>
      <c r="AF19" s="11">
        <f t="shared" si="9"/>
        <v>61</v>
      </c>
      <c r="AG19" s="11">
        <v>117</v>
      </c>
      <c r="AH19" s="11">
        <f t="shared" si="10"/>
        <v>61</v>
      </c>
      <c r="AI19" s="11">
        <v>104</v>
      </c>
      <c r="AJ19" s="11">
        <f t="shared" si="11"/>
        <v>61</v>
      </c>
      <c r="AK19" s="11">
        <v>119</v>
      </c>
      <c r="AL19" s="11">
        <f t="shared" si="12"/>
        <v>61</v>
      </c>
      <c r="AM19" s="11">
        <v>113</v>
      </c>
      <c r="AN19" s="11">
        <f t="shared" si="13"/>
        <v>61</v>
      </c>
      <c r="AO19" s="11">
        <v>103</v>
      </c>
      <c r="AP19" s="11">
        <f t="shared" si="14"/>
        <v>61</v>
      </c>
      <c r="AQ19" s="74">
        <f t="shared" si="15"/>
        <v>937</v>
      </c>
      <c r="AR19" s="75">
        <f t="shared" si="20"/>
        <v>1425</v>
      </c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1"/>
    </row>
    <row r="20" spans="1:68" ht="24" customHeight="1" x14ac:dyDescent="0.2">
      <c r="A20" s="144">
        <v>16</v>
      </c>
      <c r="B20" s="77" t="s">
        <v>76</v>
      </c>
      <c r="C20" s="39">
        <v>94</v>
      </c>
      <c r="D20" s="41">
        <f>IF(C20&gt;='HANDICAP FORMULA'!D3,0,INT('HANDICAP FORMULA'!J3*('HANDICAP FORMULA'!D3-'ROUND 1'!C20)))</f>
        <v>106</v>
      </c>
      <c r="E20" s="10">
        <v>111</v>
      </c>
      <c r="F20" s="10">
        <f t="shared" si="0"/>
        <v>106</v>
      </c>
      <c r="G20" s="10">
        <v>112</v>
      </c>
      <c r="H20" s="10">
        <f t="shared" si="16"/>
        <v>106</v>
      </c>
      <c r="I20" s="10">
        <v>92</v>
      </c>
      <c r="J20" s="10">
        <f t="shared" si="1"/>
        <v>106</v>
      </c>
      <c r="K20" s="10">
        <v>100</v>
      </c>
      <c r="L20" s="10">
        <f t="shared" si="2"/>
        <v>106</v>
      </c>
      <c r="M20" s="10">
        <v>93</v>
      </c>
      <c r="N20" s="10">
        <f t="shared" si="3"/>
        <v>106</v>
      </c>
      <c r="O20" s="10">
        <v>88</v>
      </c>
      <c r="P20" s="10">
        <f t="shared" si="4"/>
        <v>106</v>
      </c>
      <c r="Q20" s="10">
        <v>122</v>
      </c>
      <c r="R20" s="10">
        <f t="shared" si="5"/>
        <v>106</v>
      </c>
      <c r="S20" s="10">
        <v>126</v>
      </c>
      <c r="T20" s="10">
        <f t="shared" si="6"/>
        <v>106</v>
      </c>
      <c r="U20" s="73">
        <f t="shared" si="21"/>
        <v>844</v>
      </c>
      <c r="V20" s="79">
        <f t="shared" si="18"/>
        <v>1692</v>
      </c>
      <c r="W20" s="150">
        <v>16</v>
      </c>
      <c r="X20" s="127" t="s">
        <v>124</v>
      </c>
      <c r="Y20" s="159">
        <v>170</v>
      </c>
      <c r="Z20" s="45">
        <f>IF(Y20&gt;='HANDICAP FORMULA'!D3,0,INT('HANDICAP FORMULA'!J3*('HANDICAP FORMULA'!D3-'ROUND 1'!Y20)))</f>
        <v>45</v>
      </c>
      <c r="AA20" s="11">
        <v>144</v>
      </c>
      <c r="AB20" s="11">
        <f t="shared" si="7"/>
        <v>45</v>
      </c>
      <c r="AC20" s="11">
        <v>145</v>
      </c>
      <c r="AD20" s="11">
        <f t="shared" si="8"/>
        <v>45</v>
      </c>
      <c r="AE20" s="11">
        <v>147</v>
      </c>
      <c r="AF20" s="11">
        <f t="shared" si="9"/>
        <v>45</v>
      </c>
      <c r="AG20" s="11">
        <v>168</v>
      </c>
      <c r="AH20" s="11">
        <f t="shared" si="10"/>
        <v>45</v>
      </c>
      <c r="AI20" s="11">
        <v>180</v>
      </c>
      <c r="AJ20" s="11">
        <f t="shared" si="11"/>
        <v>45</v>
      </c>
      <c r="AK20" s="11">
        <v>183</v>
      </c>
      <c r="AL20" s="11">
        <f t="shared" si="12"/>
        <v>45</v>
      </c>
      <c r="AM20" s="11">
        <v>158</v>
      </c>
      <c r="AN20" s="11">
        <f t="shared" si="13"/>
        <v>45</v>
      </c>
      <c r="AO20" s="11">
        <v>135</v>
      </c>
      <c r="AP20" s="11">
        <f t="shared" si="14"/>
        <v>45</v>
      </c>
      <c r="AQ20" s="74">
        <f t="shared" si="15"/>
        <v>1260</v>
      </c>
      <c r="AR20" s="75">
        <f t="shared" si="20"/>
        <v>1620</v>
      </c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1"/>
    </row>
    <row r="21" spans="1:68" ht="24" customHeight="1" x14ac:dyDescent="0.2">
      <c r="A21" s="144">
        <v>17</v>
      </c>
      <c r="B21" s="132" t="s">
        <v>122</v>
      </c>
      <c r="C21" s="39">
        <v>193</v>
      </c>
      <c r="D21" s="41">
        <f>IF(C21&gt;='HANDICAP FORMULA'!D3,0,INT('HANDICAP FORMULA'!J3*('HANDICAP FORMULA'!D3-'ROUND 1'!C21)))</f>
        <v>27</v>
      </c>
      <c r="E21" s="10">
        <v>181</v>
      </c>
      <c r="F21" s="10">
        <f t="shared" si="0"/>
        <v>27</v>
      </c>
      <c r="G21" s="10">
        <v>164</v>
      </c>
      <c r="H21" s="10">
        <f t="shared" si="16"/>
        <v>27</v>
      </c>
      <c r="I21" s="10">
        <v>203</v>
      </c>
      <c r="J21" s="10">
        <f t="shared" si="1"/>
        <v>27</v>
      </c>
      <c r="K21" s="10">
        <v>119</v>
      </c>
      <c r="L21" s="10">
        <f t="shared" si="2"/>
        <v>27</v>
      </c>
      <c r="M21" s="10">
        <v>138</v>
      </c>
      <c r="N21" s="10">
        <f t="shared" si="3"/>
        <v>27</v>
      </c>
      <c r="O21" s="10">
        <v>173</v>
      </c>
      <c r="P21" s="10">
        <f t="shared" si="4"/>
        <v>27</v>
      </c>
      <c r="Q21" s="10">
        <v>140</v>
      </c>
      <c r="R21" s="10">
        <f t="shared" si="5"/>
        <v>27</v>
      </c>
      <c r="S21" s="10">
        <v>201</v>
      </c>
      <c r="T21" s="10">
        <f t="shared" si="6"/>
        <v>27</v>
      </c>
      <c r="U21" s="73">
        <f t="shared" ref="U21" si="22">E21+G21+I21+K21+M21+O21+Q21+S21</f>
        <v>1319</v>
      </c>
      <c r="V21" s="79">
        <f t="shared" si="18"/>
        <v>1535</v>
      </c>
      <c r="W21" s="150">
        <v>17</v>
      </c>
      <c r="X21" s="126" t="s">
        <v>188</v>
      </c>
      <c r="Y21" s="159">
        <v>166</v>
      </c>
      <c r="Z21" s="45">
        <f>IF(Y21&gt;='HANDICAP FORMULA'!D3,0,INT('HANDICAP FORMULA'!J3*('HANDICAP FORMULA'!D3-'ROUND 1'!Y21)))</f>
        <v>48</v>
      </c>
      <c r="AA21" s="11">
        <v>137</v>
      </c>
      <c r="AB21" s="11">
        <f t="shared" si="7"/>
        <v>48</v>
      </c>
      <c r="AC21" s="11">
        <v>212</v>
      </c>
      <c r="AD21" s="11">
        <f t="shared" si="8"/>
        <v>48</v>
      </c>
      <c r="AE21" s="11">
        <v>156</v>
      </c>
      <c r="AF21" s="11">
        <f t="shared" si="9"/>
        <v>48</v>
      </c>
      <c r="AG21" s="11">
        <v>185</v>
      </c>
      <c r="AH21" s="11">
        <f t="shared" si="10"/>
        <v>48</v>
      </c>
      <c r="AI21" s="11">
        <v>132</v>
      </c>
      <c r="AJ21" s="11">
        <f t="shared" si="11"/>
        <v>48</v>
      </c>
      <c r="AK21" s="11">
        <v>153</v>
      </c>
      <c r="AL21" s="11">
        <f t="shared" si="12"/>
        <v>48</v>
      </c>
      <c r="AM21" s="11">
        <v>126</v>
      </c>
      <c r="AN21" s="11">
        <f t="shared" si="13"/>
        <v>48</v>
      </c>
      <c r="AO21" s="11">
        <v>97</v>
      </c>
      <c r="AP21" s="11">
        <f t="shared" si="14"/>
        <v>48</v>
      </c>
      <c r="AQ21" s="74">
        <f t="shared" ref="AQ21" si="23">AA21+AC21+AE21+AG21+AI21+AK21+AM21+AO21</f>
        <v>1198</v>
      </c>
      <c r="AR21" s="75">
        <f t="shared" si="20"/>
        <v>1582</v>
      </c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1"/>
    </row>
    <row r="22" spans="1:68" ht="24" customHeight="1" x14ac:dyDescent="0.2">
      <c r="A22" s="144">
        <v>18</v>
      </c>
      <c r="B22" s="77" t="s">
        <v>77</v>
      </c>
      <c r="C22" s="39">
        <v>145</v>
      </c>
      <c r="D22" s="41">
        <f>IF(C22&gt;='HANDICAP FORMULA'!D3,0,INT('HANDICAP FORMULA'!J3*('HANDICAP FORMULA'!D3-'ROUND 1'!C22)))</f>
        <v>65</v>
      </c>
      <c r="E22" s="10">
        <v>124</v>
      </c>
      <c r="F22" s="10">
        <f t="shared" si="0"/>
        <v>65</v>
      </c>
      <c r="G22" s="10">
        <v>147</v>
      </c>
      <c r="H22" s="10">
        <f t="shared" si="16"/>
        <v>65</v>
      </c>
      <c r="I22" s="10">
        <v>113</v>
      </c>
      <c r="J22" s="10">
        <f t="shared" si="1"/>
        <v>65</v>
      </c>
      <c r="K22" s="10">
        <v>140</v>
      </c>
      <c r="L22" s="10">
        <f t="shared" si="2"/>
        <v>65</v>
      </c>
      <c r="M22" s="10">
        <v>141</v>
      </c>
      <c r="N22" s="10">
        <f t="shared" si="3"/>
        <v>65</v>
      </c>
      <c r="O22" s="10">
        <v>103</v>
      </c>
      <c r="P22" s="10">
        <f t="shared" si="4"/>
        <v>65</v>
      </c>
      <c r="Q22" s="10">
        <v>132</v>
      </c>
      <c r="R22" s="10">
        <f t="shared" si="5"/>
        <v>65</v>
      </c>
      <c r="S22" s="10">
        <v>148</v>
      </c>
      <c r="T22" s="10">
        <f t="shared" si="6"/>
        <v>65</v>
      </c>
      <c r="U22" s="73">
        <f t="shared" si="21"/>
        <v>1048</v>
      </c>
      <c r="V22" s="79">
        <f t="shared" si="18"/>
        <v>1568</v>
      </c>
      <c r="W22" s="147"/>
      <c r="X22" s="126"/>
      <c r="Y22" s="159">
        <v>0</v>
      </c>
      <c r="Z22" s="45">
        <f>IF(Y22&gt;='HANDICAP FORMULA'!D3,0,INT('HANDICAP FORMULA'!J3*('HANDICAP FORMULA'!D3-'ROUND 1'!Y22)))</f>
        <v>181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74">
        <f t="shared" si="15"/>
        <v>0</v>
      </c>
      <c r="AR22" s="75">
        <f t="shared" ref="AR22:AR40" si="24">AA22+AB22+AC22+AD22+AE22+AF22+AG22+AH22+AI22+AJ22+AK22+AP22+AL22+AM22+AN22+AO22+AP22</f>
        <v>0</v>
      </c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1"/>
    </row>
    <row r="23" spans="1:68" ht="24" customHeight="1" x14ac:dyDescent="0.2">
      <c r="A23" s="144">
        <v>19</v>
      </c>
      <c r="B23" s="132" t="s">
        <v>78</v>
      </c>
      <c r="C23" s="39">
        <v>192</v>
      </c>
      <c r="D23" s="41">
        <f>IF(C23&gt;='HANDICAP FORMULA'!D3,0,INT('HANDICAP FORMULA'!J3*('HANDICAP FORMULA'!D3-'ROUND 1'!C23)))</f>
        <v>28</v>
      </c>
      <c r="E23" s="10">
        <v>140</v>
      </c>
      <c r="F23" s="10">
        <f t="shared" si="0"/>
        <v>28</v>
      </c>
      <c r="G23" s="10">
        <v>145</v>
      </c>
      <c r="H23" s="10">
        <f t="shared" si="16"/>
        <v>28</v>
      </c>
      <c r="I23" s="10">
        <v>160</v>
      </c>
      <c r="J23" s="10">
        <f t="shared" si="1"/>
        <v>28</v>
      </c>
      <c r="K23" s="10">
        <v>300</v>
      </c>
      <c r="L23" s="10">
        <f t="shared" si="2"/>
        <v>28</v>
      </c>
      <c r="M23" s="10">
        <v>125</v>
      </c>
      <c r="N23" s="10">
        <f t="shared" si="3"/>
        <v>28</v>
      </c>
      <c r="O23" s="10">
        <v>161</v>
      </c>
      <c r="P23" s="10">
        <f t="shared" si="4"/>
        <v>28</v>
      </c>
      <c r="Q23" s="10">
        <v>153</v>
      </c>
      <c r="R23" s="10">
        <f t="shared" si="5"/>
        <v>28</v>
      </c>
      <c r="S23" s="10">
        <v>128</v>
      </c>
      <c r="T23" s="10">
        <f t="shared" si="6"/>
        <v>28</v>
      </c>
      <c r="U23" s="73">
        <f t="shared" si="21"/>
        <v>1312</v>
      </c>
      <c r="V23" s="79">
        <f t="shared" si="18"/>
        <v>1536</v>
      </c>
      <c r="W23" s="147"/>
      <c r="X23" s="126"/>
      <c r="Y23" s="159">
        <v>0</v>
      </c>
      <c r="Z23" s="45">
        <f>IF(Y23&gt;='HANDICAP FORMULA'!D3,0,INT('HANDICAP FORMULA'!J3*('HANDICAP FORMULA'!D3-'ROUND 1'!Y23)))</f>
        <v>181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74">
        <f t="shared" ref="AQ23:AQ40" si="25">AA23+AC23+AE23+AG23+AI23+AK23+AM23+AO23</f>
        <v>0</v>
      </c>
      <c r="AR23" s="75">
        <f t="shared" si="24"/>
        <v>0</v>
      </c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1"/>
    </row>
    <row r="24" spans="1:68" ht="24" customHeight="1" x14ac:dyDescent="0.25">
      <c r="A24" s="144">
        <v>20</v>
      </c>
      <c r="B24" s="77" t="s">
        <v>80</v>
      </c>
      <c r="C24" s="39">
        <v>162</v>
      </c>
      <c r="D24" s="41">
        <f>IF(C24&gt;='HANDICAP FORMULA'!D3,0,INT('HANDICAP FORMULA'!J3*('HANDICAP FORMULA'!D3-'ROUND 1'!C24)))</f>
        <v>52</v>
      </c>
      <c r="E24" s="10">
        <v>145</v>
      </c>
      <c r="F24" s="10">
        <f t="shared" si="0"/>
        <v>52</v>
      </c>
      <c r="G24" s="10">
        <v>224</v>
      </c>
      <c r="H24" s="10">
        <f t="shared" si="16"/>
        <v>52</v>
      </c>
      <c r="I24" s="10">
        <v>171</v>
      </c>
      <c r="J24" s="10">
        <f t="shared" si="1"/>
        <v>52</v>
      </c>
      <c r="K24" s="10">
        <v>150</v>
      </c>
      <c r="L24" s="10">
        <f t="shared" si="2"/>
        <v>52</v>
      </c>
      <c r="M24" s="10">
        <v>147</v>
      </c>
      <c r="N24" s="10">
        <f t="shared" si="3"/>
        <v>52</v>
      </c>
      <c r="O24" s="10">
        <v>119</v>
      </c>
      <c r="P24" s="10">
        <f t="shared" si="4"/>
        <v>52</v>
      </c>
      <c r="Q24" s="10">
        <v>122</v>
      </c>
      <c r="R24" s="10">
        <f t="shared" si="5"/>
        <v>52</v>
      </c>
      <c r="S24" s="10">
        <v>177</v>
      </c>
      <c r="T24" s="10">
        <f t="shared" si="6"/>
        <v>52</v>
      </c>
      <c r="U24" s="73">
        <f t="shared" si="21"/>
        <v>1255</v>
      </c>
      <c r="V24" s="79">
        <f t="shared" si="18"/>
        <v>1671</v>
      </c>
      <c r="W24" s="147"/>
      <c r="X24" s="124"/>
      <c r="Y24" s="159">
        <v>0</v>
      </c>
      <c r="Z24" s="45">
        <f>IF(Y24&gt;='HANDICAP FORMULA'!D3,0,INT('HANDICAP FORMULA'!J3*('HANDICAP FORMULA'!D3-'ROUND 1'!Y24)))</f>
        <v>181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74">
        <f t="shared" si="25"/>
        <v>0</v>
      </c>
      <c r="AR24" s="75">
        <f t="shared" si="24"/>
        <v>0</v>
      </c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1"/>
    </row>
    <row r="25" spans="1:68" ht="24" customHeight="1" x14ac:dyDescent="0.25">
      <c r="A25" s="144">
        <v>21</v>
      </c>
      <c r="B25" s="132" t="s">
        <v>121</v>
      </c>
      <c r="C25" s="39">
        <v>180</v>
      </c>
      <c r="D25" s="41">
        <f>IF(C25&gt;='HANDICAP FORMULA'!D3,0,INT('HANDICAP FORMULA'!J3*('HANDICAP FORMULA'!D3-'ROUND 1'!C25)))</f>
        <v>37</v>
      </c>
      <c r="E25" s="10">
        <v>148</v>
      </c>
      <c r="F25" s="10">
        <f t="shared" si="0"/>
        <v>37</v>
      </c>
      <c r="G25" s="10">
        <v>184</v>
      </c>
      <c r="H25" s="10">
        <f t="shared" si="16"/>
        <v>37</v>
      </c>
      <c r="I25" s="10">
        <v>160</v>
      </c>
      <c r="J25" s="10">
        <f t="shared" si="1"/>
        <v>37</v>
      </c>
      <c r="K25" s="10">
        <v>180</v>
      </c>
      <c r="L25" s="10">
        <f t="shared" si="2"/>
        <v>37</v>
      </c>
      <c r="M25" s="10">
        <v>167</v>
      </c>
      <c r="N25" s="10">
        <f t="shared" si="3"/>
        <v>37</v>
      </c>
      <c r="O25" s="10">
        <v>152</v>
      </c>
      <c r="P25" s="10">
        <f t="shared" si="4"/>
        <v>37</v>
      </c>
      <c r="Q25" s="10">
        <v>165</v>
      </c>
      <c r="R25" s="10">
        <f t="shared" si="5"/>
        <v>37</v>
      </c>
      <c r="S25" s="10">
        <v>172</v>
      </c>
      <c r="T25" s="10">
        <f t="shared" si="6"/>
        <v>37</v>
      </c>
      <c r="U25" s="73">
        <f t="shared" si="21"/>
        <v>1328</v>
      </c>
      <c r="V25" s="79">
        <f t="shared" si="18"/>
        <v>1624</v>
      </c>
      <c r="W25" s="147"/>
      <c r="X25" s="124"/>
      <c r="Y25" s="159">
        <v>0</v>
      </c>
      <c r="Z25" s="45">
        <f>IF(Y25&gt;='HANDICAP FORMULA'!D3,0,INT('HANDICAP FORMULA'!J3*('HANDICAP FORMULA'!D3-'ROUND 1'!Y25)))</f>
        <v>181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74">
        <f t="shared" si="25"/>
        <v>0</v>
      </c>
      <c r="AR25" s="75">
        <f t="shared" si="24"/>
        <v>0</v>
      </c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1"/>
    </row>
    <row r="26" spans="1:68" ht="24" customHeight="1" x14ac:dyDescent="0.25">
      <c r="A26" s="144">
        <v>22</v>
      </c>
      <c r="B26" s="77" t="s">
        <v>81</v>
      </c>
      <c r="C26" s="39">
        <v>181</v>
      </c>
      <c r="D26" s="41">
        <f>IF(C26&gt;='HANDICAP FORMULA'!D3,0,INT('HANDICAP FORMULA'!J3*('HANDICAP FORMULA'!D3-'ROUND 1'!C26)))</f>
        <v>36</v>
      </c>
      <c r="E26" s="10">
        <v>166</v>
      </c>
      <c r="F26" s="10">
        <f t="shared" si="0"/>
        <v>36</v>
      </c>
      <c r="G26" s="10">
        <v>173</v>
      </c>
      <c r="H26" s="10">
        <f t="shared" si="16"/>
        <v>36</v>
      </c>
      <c r="I26" s="10">
        <v>165</v>
      </c>
      <c r="J26" s="10">
        <f t="shared" si="1"/>
        <v>36</v>
      </c>
      <c r="K26" s="10">
        <v>126</v>
      </c>
      <c r="L26" s="10">
        <f t="shared" si="2"/>
        <v>36</v>
      </c>
      <c r="M26" s="10">
        <v>211</v>
      </c>
      <c r="N26" s="10">
        <f t="shared" si="3"/>
        <v>36</v>
      </c>
      <c r="O26" s="10">
        <v>200</v>
      </c>
      <c r="P26" s="10">
        <f t="shared" si="4"/>
        <v>36</v>
      </c>
      <c r="Q26" s="10">
        <v>148</v>
      </c>
      <c r="R26" s="10">
        <f t="shared" si="5"/>
        <v>36</v>
      </c>
      <c r="S26" s="10">
        <v>142</v>
      </c>
      <c r="T26" s="10">
        <f t="shared" si="6"/>
        <v>36</v>
      </c>
      <c r="U26" s="73">
        <f t="shared" si="21"/>
        <v>1331</v>
      </c>
      <c r="V26" s="79">
        <f t="shared" si="18"/>
        <v>1619</v>
      </c>
      <c r="W26" s="147"/>
      <c r="X26" s="124"/>
      <c r="Y26" s="159">
        <v>0</v>
      </c>
      <c r="Z26" s="45">
        <f>IF(Y26&gt;='HANDICAP FORMULA'!D3,0,INT('HANDICAP FORMULA'!J3*('HANDICAP FORMULA'!D3-'ROUND 1'!Y26)))</f>
        <v>181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74">
        <f t="shared" si="25"/>
        <v>0</v>
      </c>
      <c r="AR26" s="75">
        <f t="shared" si="24"/>
        <v>0</v>
      </c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1"/>
    </row>
    <row r="27" spans="1:68" ht="24" customHeight="1" x14ac:dyDescent="0.25">
      <c r="A27" s="144">
        <v>23</v>
      </c>
      <c r="B27" s="132" t="s">
        <v>82</v>
      </c>
      <c r="C27" s="39">
        <v>195</v>
      </c>
      <c r="D27" s="41">
        <f>IF(C27&gt;='HANDICAP FORMULA'!D3,0,INT('HANDICAP FORMULA'!J3*('HANDICAP FORMULA'!D3-'ROUND 1'!C27)))</f>
        <v>25</v>
      </c>
      <c r="E27" s="10">
        <v>205</v>
      </c>
      <c r="F27" s="10">
        <f t="shared" si="0"/>
        <v>25</v>
      </c>
      <c r="G27" s="10">
        <v>174</v>
      </c>
      <c r="H27" s="10">
        <f t="shared" si="16"/>
        <v>25</v>
      </c>
      <c r="I27" s="10">
        <v>196</v>
      </c>
      <c r="J27" s="10">
        <f t="shared" si="1"/>
        <v>25</v>
      </c>
      <c r="K27" s="10">
        <v>207</v>
      </c>
      <c r="L27" s="10">
        <f t="shared" si="2"/>
        <v>25</v>
      </c>
      <c r="M27" s="10">
        <v>170</v>
      </c>
      <c r="N27" s="10">
        <f t="shared" si="3"/>
        <v>25</v>
      </c>
      <c r="O27" s="10">
        <v>157</v>
      </c>
      <c r="P27" s="10">
        <f t="shared" si="4"/>
        <v>25</v>
      </c>
      <c r="Q27" s="10">
        <v>231</v>
      </c>
      <c r="R27" s="10">
        <f t="shared" si="5"/>
        <v>25</v>
      </c>
      <c r="S27" s="10">
        <v>220</v>
      </c>
      <c r="T27" s="10">
        <f t="shared" si="6"/>
        <v>25</v>
      </c>
      <c r="U27" s="73">
        <f t="shared" si="21"/>
        <v>1560</v>
      </c>
      <c r="V27" s="79">
        <f t="shared" si="18"/>
        <v>1760</v>
      </c>
      <c r="W27" s="147"/>
      <c r="X27" s="124"/>
      <c r="Y27" s="159">
        <v>0</v>
      </c>
      <c r="Z27" s="45">
        <f>IF(Y27&gt;='HANDICAP FORMULA'!D3,0,INT('HANDICAP FORMULA'!J3*('HANDICAP FORMULA'!D3-'ROUND 1'!Y27)))</f>
        <v>181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74">
        <f t="shared" si="25"/>
        <v>0</v>
      </c>
      <c r="AR27" s="75">
        <f t="shared" si="24"/>
        <v>0</v>
      </c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1"/>
    </row>
    <row r="28" spans="1:68" ht="24" customHeight="1" x14ac:dyDescent="0.25">
      <c r="A28" s="144">
        <v>24</v>
      </c>
      <c r="B28" s="77" t="s">
        <v>84</v>
      </c>
      <c r="C28" s="39">
        <v>172</v>
      </c>
      <c r="D28" s="41">
        <f>IF(C28&gt;='HANDICAP FORMULA'!D3,0,INT('HANDICAP FORMULA'!J3*('HANDICAP FORMULA'!D3-'ROUND 1'!C28)))</f>
        <v>44</v>
      </c>
      <c r="E28" s="10">
        <v>144</v>
      </c>
      <c r="F28" s="10">
        <f t="shared" si="0"/>
        <v>44</v>
      </c>
      <c r="G28" s="10">
        <v>184</v>
      </c>
      <c r="H28" s="10">
        <f t="shared" si="16"/>
        <v>44</v>
      </c>
      <c r="I28" s="10">
        <v>158</v>
      </c>
      <c r="J28" s="10">
        <f t="shared" si="1"/>
        <v>44</v>
      </c>
      <c r="K28" s="10">
        <v>196</v>
      </c>
      <c r="L28" s="10">
        <f t="shared" si="2"/>
        <v>44</v>
      </c>
      <c r="M28" s="10">
        <v>237</v>
      </c>
      <c r="N28" s="10">
        <f t="shared" si="3"/>
        <v>44</v>
      </c>
      <c r="O28" s="10">
        <v>160</v>
      </c>
      <c r="P28" s="10">
        <f t="shared" si="4"/>
        <v>44</v>
      </c>
      <c r="Q28" s="10">
        <v>139</v>
      </c>
      <c r="R28" s="10">
        <f t="shared" si="5"/>
        <v>44</v>
      </c>
      <c r="S28" s="10">
        <v>191</v>
      </c>
      <c r="T28" s="10">
        <f t="shared" si="6"/>
        <v>44</v>
      </c>
      <c r="U28" s="73">
        <f t="shared" si="21"/>
        <v>1409</v>
      </c>
      <c r="V28" s="79">
        <f t="shared" si="18"/>
        <v>1761</v>
      </c>
      <c r="W28" s="147"/>
      <c r="X28" s="124"/>
      <c r="Y28" s="159">
        <v>0</v>
      </c>
      <c r="Z28" s="45">
        <f>IF(Y28&gt;='HANDICAP FORMULA'!D3,0,INT('HANDICAP FORMULA'!J3*('HANDICAP FORMULA'!D3-'ROUND 1'!Y28)))</f>
        <v>181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74">
        <f t="shared" si="25"/>
        <v>0</v>
      </c>
      <c r="AR28" s="75">
        <f t="shared" si="24"/>
        <v>0</v>
      </c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1"/>
    </row>
    <row r="29" spans="1:68" ht="24" customHeight="1" x14ac:dyDescent="0.25">
      <c r="A29" s="144">
        <v>25</v>
      </c>
      <c r="B29" s="132" t="s">
        <v>85</v>
      </c>
      <c r="C29" s="39">
        <v>186</v>
      </c>
      <c r="D29" s="41">
        <f>IF(C29&gt;='HANDICAP FORMULA'!D3,0,INT('HANDICAP FORMULA'!J3*('HANDICAP FORMULA'!D3-'ROUND 1'!C29)))</f>
        <v>32</v>
      </c>
      <c r="E29" s="12">
        <v>158</v>
      </c>
      <c r="F29" s="10">
        <f t="shared" si="0"/>
        <v>32</v>
      </c>
      <c r="G29" s="12">
        <v>191</v>
      </c>
      <c r="H29" s="10">
        <f t="shared" si="16"/>
        <v>32</v>
      </c>
      <c r="I29" s="12">
        <v>174</v>
      </c>
      <c r="J29" s="10">
        <f t="shared" si="1"/>
        <v>32</v>
      </c>
      <c r="K29" s="12">
        <v>170</v>
      </c>
      <c r="L29" s="10">
        <f t="shared" si="2"/>
        <v>32</v>
      </c>
      <c r="M29" s="12">
        <v>186</v>
      </c>
      <c r="N29" s="10">
        <f t="shared" si="3"/>
        <v>32</v>
      </c>
      <c r="O29" s="12">
        <v>189</v>
      </c>
      <c r="P29" s="10">
        <f t="shared" si="4"/>
        <v>32</v>
      </c>
      <c r="Q29" s="12">
        <v>164</v>
      </c>
      <c r="R29" s="10">
        <f t="shared" si="5"/>
        <v>32</v>
      </c>
      <c r="S29" s="12">
        <v>198</v>
      </c>
      <c r="T29" s="10">
        <f t="shared" si="6"/>
        <v>32</v>
      </c>
      <c r="U29" s="73">
        <f t="shared" si="21"/>
        <v>1430</v>
      </c>
      <c r="V29" s="79">
        <f t="shared" si="18"/>
        <v>1686</v>
      </c>
      <c r="W29" s="147"/>
      <c r="X29" s="124"/>
      <c r="Y29" s="159">
        <v>0</v>
      </c>
      <c r="Z29" s="45">
        <f>IF(Y29&gt;='HANDICAP FORMULA'!D3,0,INT('HANDICAP FORMULA'!J3*('HANDICAP FORMULA'!D3-'ROUND 1'!Y29)))</f>
        <v>181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74">
        <f t="shared" si="25"/>
        <v>0</v>
      </c>
      <c r="AR29" s="75">
        <f t="shared" si="24"/>
        <v>0</v>
      </c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1"/>
    </row>
    <row r="30" spans="1:68" ht="24" customHeight="1" x14ac:dyDescent="0.25">
      <c r="A30" s="144">
        <v>26</v>
      </c>
      <c r="B30" s="77" t="s">
        <v>86</v>
      </c>
      <c r="C30" s="39">
        <v>214</v>
      </c>
      <c r="D30" s="41">
        <f>IF(C30&gt;='HANDICAP FORMULA'!D3,0,INT('HANDICAP FORMULA'!J3*('HANDICAP FORMULA'!D3-'ROUND 1'!C30)))</f>
        <v>10</v>
      </c>
      <c r="E30" s="12">
        <v>178</v>
      </c>
      <c r="F30" s="10">
        <f t="shared" si="0"/>
        <v>10</v>
      </c>
      <c r="G30" s="12">
        <v>165</v>
      </c>
      <c r="H30" s="10">
        <f t="shared" si="16"/>
        <v>10</v>
      </c>
      <c r="I30" s="12">
        <v>258</v>
      </c>
      <c r="J30" s="10">
        <f t="shared" si="1"/>
        <v>10</v>
      </c>
      <c r="K30" s="12">
        <v>204</v>
      </c>
      <c r="L30" s="10">
        <f t="shared" si="2"/>
        <v>10</v>
      </c>
      <c r="M30" s="12">
        <v>155</v>
      </c>
      <c r="N30" s="10">
        <f t="shared" si="3"/>
        <v>10</v>
      </c>
      <c r="O30" s="12">
        <v>167</v>
      </c>
      <c r="P30" s="10">
        <f t="shared" si="4"/>
        <v>10</v>
      </c>
      <c r="Q30" s="12">
        <v>237</v>
      </c>
      <c r="R30" s="10">
        <f t="shared" si="5"/>
        <v>10</v>
      </c>
      <c r="S30" s="12">
        <v>182</v>
      </c>
      <c r="T30" s="10">
        <f t="shared" si="6"/>
        <v>10</v>
      </c>
      <c r="U30" s="73">
        <f t="shared" si="21"/>
        <v>1546</v>
      </c>
      <c r="V30" s="79">
        <f t="shared" si="18"/>
        <v>1626</v>
      </c>
      <c r="W30" s="147"/>
      <c r="X30" s="124"/>
      <c r="Y30" s="159">
        <v>0</v>
      </c>
      <c r="Z30" s="45">
        <f>IF(Y30&gt;='HANDICAP FORMULA'!D3,0,INT('HANDICAP FORMULA'!J3*('HANDICAP FORMULA'!D3-'ROUND 1'!Y30)))</f>
        <v>181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74">
        <f t="shared" si="25"/>
        <v>0</v>
      </c>
      <c r="AR30" s="75">
        <f t="shared" si="24"/>
        <v>0</v>
      </c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1"/>
    </row>
    <row r="31" spans="1:68" ht="24" customHeight="1" x14ac:dyDescent="0.25">
      <c r="A31" s="144">
        <v>27</v>
      </c>
      <c r="B31" s="132" t="s">
        <v>87</v>
      </c>
      <c r="C31" s="39">
        <v>161</v>
      </c>
      <c r="D31" s="41">
        <f>IF(C31&gt;='HANDICAP FORMULA'!D3,0,INT('HANDICAP FORMULA'!J3*('HANDICAP FORMULA'!D3-'ROUND 1'!C31)))</f>
        <v>52</v>
      </c>
      <c r="E31" s="12">
        <v>148</v>
      </c>
      <c r="F31" s="10">
        <f t="shared" si="0"/>
        <v>52</v>
      </c>
      <c r="G31" s="12">
        <v>112</v>
      </c>
      <c r="H31" s="10">
        <f t="shared" si="16"/>
        <v>52</v>
      </c>
      <c r="I31" s="12">
        <v>146</v>
      </c>
      <c r="J31" s="10">
        <f t="shared" si="1"/>
        <v>52</v>
      </c>
      <c r="K31" s="12">
        <v>146</v>
      </c>
      <c r="L31" s="10">
        <f t="shared" si="2"/>
        <v>52</v>
      </c>
      <c r="M31" s="12">
        <v>144</v>
      </c>
      <c r="N31" s="10">
        <f t="shared" si="3"/>
        <v>52</v>
      </c>
      <c r="O31" s="12">
        <v>203</v>
      </c>
      <c r="P31" s="10">
        <f t="shared" si="4"/>
        <v>52</v>
      </c>
      <c r="Q31" s="12">
        <v>157</v>
      </c>
      <c r="R31" s="10">
        <f t="shared" si="5"/>
        <v>52</v>
      </c>
      <c r="S31" s="12">
        <v>166</v>
      </c>
      <c r="T31" s="10">
        <f t="shared" si="6"/>
        <v>52</v>
      </c>
      <c r="U31" s="73">
        <f t="shared" si="21"/>
        <v>1222</v>
      </c>
      <c r="V31" s="79">
        <f t="shared" si="18"/>
        <v>1638</v>
      </c>
      <c r="W31" s="147"/>
      <c r="X31" s="124"/>
      <c r="Y31" s="159">
        <v>0</v>
      </c>
      <c r="Z31" s="45">
        <f>IF(Y31&gt;='HANDICAP FORMULA'!D3,0,INT('HANDICAP FORMULA'!J3*('HANDICAP FORMULA'!D3-'ROUND 1'!Y31)))</f>
        <v>181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74">
        <f t="shared" si="25"/>
        <v>0</v>
      </c>
      <c r="AR31" s="75">
        <f t="shared" si="24"/>
        <v>0</v>
      </c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1"/>
    </row>
    <row r="32" spans="1:68" ht="24" customHeight="1" x14ac:dyDescent="0.25">
      <c r="A32" s="144">
        <v>28</v>
      </c>
      <c r="B32" s="77" t="s">
        <v>88</v>
      </c>
      <c r="C32" s="39">
        <v>198</v>
      </c>
      <c r="D32" s="41">
        <f>IF(C32&gt;='HANDICAP FORMULA'!D3,0,INT('HANDICAP FORMULA'!J3*('HANDICAP FORMULA'!D3-'ROUND 1'!C32)))</f>
        <v>23</v>
      </c>
      <c r="E32" s="12">
        <v>155</v>
      </c>
      <c r="F32" s="10">
        <f t="shared" si="0"/>
        <v>23</v>
      </c>
      <c r="G32" s="12">
        <v>139</v>
      </c>
      <c r="H32" s="10">
        <f t="shared" si="16"/>
        <v>23</v>
      </c>
      <c r="I32" s="12">
        <v>180</v>
      </c>
      <c r="J32" s="10">
        <f t="shared" si="1"/>
        <v>23</v>
      </c>
      <c r="K32" s="12">
        <v>146</v>
      </c>
      <c r="L32" s="10">
        <f t="shared" si="2"/>
        <v>23</v>
      </c>
      <c r="M32" s="12">
        <v>135</v>
      </c>
      <c r="N32" s="10">
        <f t="shared" si="3"/>
        <v>23</v>
      </c>
      <c r="O32" s="12">
        <v>155</v>
      </c>
      <c r="P32" s="10">
        <f t="shared" si="4"/>
        <v>23</v>
      </c>
      <c r="Q32" s="12">
        <v>173</v>
      </c>
      <c r="R32" s="10">
        <f t="shared" si="5"/>
        <v>23</v>
      </c>
      <c r="S32" s="12">
        <v>163</v>
      </c>
      <c r="T32" s="10">
        <f t="shared" si="6"/>
        <v>23</v>
      </c>
      <c r="U32" s="73">
        <f t="shared" si="21"/>
        <v>1246</v>
      </c>
      <c r="V32" s="79">
        <f t="shared" si="18"/>
        <v>1430</v>
      </c>
      <c r="W32" s="147"/>
      <c r="X32" s="124"/>
      <c r="Y32" s="159">
        <v>0</v>
      </c>
      <c r="Z32" s="45">
        <f>IF(Y32&gt;='HANDICAP FORMULA'!D3,0,INT('HANDICAP FORMULA'!J3*('HANDICAP FORMULA'!D3-'ROUND 1'!Y32)))</f>
        <v>181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74">
        <f t="shared" si="25"/>
        <v>0</v>
      </c>
      <c r="AR32" s="75">
        <f t="shared" si="24"/>
        <v>0</v>
      </c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1"/>
    </row>
    <row r="33" spans="1:68" ht="24" customHeight="1" x14ac:dyDescent="0.25">
      <c r="A33" s="144">
        <v>29</v>
      </c>
      <c r="B33" s="132" t="s">
        <v>91</v>
      </c>
      <c r="C33" s="39">
        <v>181</v>
      </c>
      <c r="D33" s="41">
        <f>IF(C33&gt;='HANDICAP FORMULA'!D3,0,INT('HANDICAP FORMULA'!J3*('HANDICAP FORMULA'!D3-'ROUND 1'!C33)))</f>
        <v>36</v>
      </c>
      <c r="E33" s="12">
        <v>167</v>
      </c>
      <c r="F33" s="10">
        <f t="shared" si="0"/>
        <v>36</v>
      </c>
      <c r="G33" s="12">
        <v>181</v>
      </c>
      <c r="H33" s="10">
        <f t="shared" si="16"/>
        <v>36</v>
      </c>
      <c r="I33" s="12">
        <v>142</v>
      </c>
      <c r="J33" s="10">
        <f t="shared" si="1"/>
        <v>36</v>
      </c>
      <c r="K33" s="12">
        <v>144</v>
      </c>
      <c r="L33" s="10">
        <f t="shared" si="2"/>
        <v>36</v>
      </c>
      <c r="M33" s="12">
        <v>177</v>
      </c>
      <c r="N33" s="10">
        <f t="shared" si="3"/>
        <v>36</v>
      </c>
      <c r="O33" s="12">
        <v>141</v>
      </c>
      <c r="P33" s="10">
        <f t="shared" si="4"/>
        <v>36</v>
      </c>
      <c r="Q33" s="12">
        <v>170</v>
      </c>
      <c r="R33" s="10">
        <f t="shared" si="5"/>
        <v>36</v>
      </c>
      <c r="S33" s="12">
        <v>170</v>
      </c>
      <c r="T33" s="10">
        <f t="shared" si="6"/>
        <v>36</v>
      </c>
      <c r="U33" s="73">
        <f t="shared" si="21"/>
        <v>1292</v>
      </c>
      <c r="V33" s="79">
        <f t="shared" si="18"/>
        <v>1580</v>
      </c>
      <c r="W33" s="147"/>
      <c r="X33" s="124"/>
      <c r="Y33" s="159">
        <v>0</v>
      </c>
      <c r="Z33" s="45">
        <f>IF(Y33&gt;='HANDICAP FORMULA'!D3,0,INT('HANDICAP FORMULA'!J3*('HANDICAP FORMULA'!D3-'ROUND 1'!Y33)))</f>
        <v>181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74">
        <f t="shared" si="25"/>
        <v>0</v>
      </c>
      <c r="AR33" s="75">
        <f t="shared" si="24"/>
        <v>0</v>
      </c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1"/>
    </row>
    <row r="34" spans="1:68" ht="24" customHeight="1" x14ac:dyDescent="0.25">
      <c r="A34" s="144">
        <v>30</v>
      </c>
      <c r="B34" s="77" t="s">
        <v>92</v>
      </c>
      <c r="C34" s="39">
        <v>167</v>
      </c>
      <c r="D34" s="41">
        <f>IF(C34&gt;='HANDICAP FORMULA'!D3,0,INT('HANDICAP FORMULA'!J3*('HANDICAP FORMULA'!D3-'ROUND 1'!C34)))</f>
        <v>48</v>
      </c>
      <c r="E34" s="12">
        <v>149</v>
      </c>
      <c r="F34" s="10">
        <f t="shared" si="0"/>
        <v>48</v>
      </c>
      <c r="G34" s="12">
        <v>161</v>
      </c>
      <c r="H34" s="10">
        <f t="shared" si="16"/>
        <v>48</v>
      </c>
      <c r="I34" s="12">
        <v>168</v>
      </c>
      <c r="J34" s="10">
        <f t="shared" si="1"/>
        <v>48</v>
      </c>
      <c r="K34" s="12">
        <v>152</v>
      </c>
      <c r="L34" s="10">
        <f t="shared" si="2"/>
        <v>48</v>
      </c>
      <c r="M34" s="12">
        <v>149</v>
      </c>
      <c r="N34" s="10">
        <f t="shared" si="3"/>
        <v>48</v>
      </c>
      <c r="O34" s="12">
        <v>170</v>
      </c>
      <c r="P34" s="10">
        <f t="shared" si="4"/>
        <v>48</v>
      </c>
      <c r="Q34" s="12">
        <v>168</v>
      </c>
      <c r="R34" s="10">
        <f t="shared" si="5"/>
        <v>48</v>
      </c>
      <c r="S34" s="12">
        <v>147</v>
      </c>
      <c r="T34" s="10">
        <f t="shared" si="6"/>
        <v>48</v>
      </c>
      <c r="U34" s="73">
        <f t="shared" si="21"/>
        <v>1264</v>
      </c>
      <c r="V34" s="79">
        <f t="shared" si="18"/>
        <v>1648</v>
      </c>
      <c r="W34" s="147"/>
      <c r="X34" s="124"/>
      <c r="Y34" s="159">
        <v>0</v>
      </c>
      <c r="Z34" s="45">
        <f>IF(Y34&gt;='HANDICAP FORMULA'!D3,0,INT('HANDICAP FORMULA'!J3*('HANDICAP FORMULA'!D3-'ROUND 1'!Y34)))</f>
        <v>181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74">
        <f t="shared" si="25"/>
        <v>0</v>
      </c>
      <c r="AR34" s="75">
        <f t="shared" si="24"/>
        <v>0</v>
      </c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1"/>
    </row>
    <row r="35" spans="1:68" ht="24" customHeight="1" x14ac:dyDescent="0.25">
      <c r="A35" s="144">
        <v>31</v>
      </c>
      <c r="B35" s="132" t="s">
        <v>93</v>
      </c>
      <c r="C35" s="39">
        <v>158</v>
      </c>
      <c r="D35" s="41">
        <f>IF(C35&gt;='HANDICAP FORMULA'!D3,0,INT('HANDICAP FORMULA'!J3*('HANDICAP FORMULA'!D3-'ROUND 1'!C35)))</f>
        <v>55</v>
      </c>
      <c r="E35" s="12">
        <v>94</v>
      </c>
      <c r="F35" s="10">
        <f t="shared" si="0"/>
        <v>55</v>
      </c>
      <c r="G35" s="12">
        <v>107</v>
      </c>
      <c r="H35" s="10">
        <f t="shared" si="16"/>
        <v>55</v>
      </c>
      <c r="I35" s="12">
        <v>154</v>
      </c>
      <c r="J35" s="10">
        <f t="shared" si="1"/>
        <v>55</v>
      </c>
      <c r="K35" s="12">
        <v>132</v>
      </c>
      <c r="L35" s="10">
        <f t="shared" si="2"/>
        <v>55</v>
      </c>
      <c r="M35" s="12">
        <v>103</v>
      </c>
      <c r="N35" s="10">
        <f t="shared" si="3"/>
        <v>55</v>
      </c>
      <c r="O35" s="12">
        <v>112</v>
      </c>
      <c r="P35" s="10">
        <f t="shared" si="4"/>
        <v>55</v>
      </c>
      <c r="Q35" s="12">
        <v>153</v>
      </c>
      <c r="R35" s="10">
        <f t="shared" si="5"/>
        <v>55</v>
      </c>
      <c r="S35" s="12">
        <v>129</v>
      </c>
      <c r="T35" s="10">
        <f t="shared" si="6"/>
        <v>55</v>
      </c>
      <c r="U35" s="73">
        <f t="shared" si="21"/>
        <v>984</v>
      </c>
      <c r="V35" s="79">
        <f t="shared" si="18"/>
        <v>1424</v>
      </c>
      <c r="W35" s="147"/>
      <c r="X35" s="124"/>
      <c r="Y35" s="159">
        <v>0</v>
      </c>
      <c r="Z35" s="45">
        <f>IF(Y35&gt;='HANDICAP FORMULA'!D3,0,INT('HANDICAP FORMULA'!J3*('HANDICAP FORMULA'!D3-'ROUND 1'!Y35)))</f>
        <v>181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74">
        <f t="shared" si="25"/>
        <v>0</v>
      </c>
      <c r="AR35" s="75">
        <f t="shared" si="24"/>
        <v>0</v>
      </c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1"/>
    </row>
    <row r="36" spans="1:68" ht="24" customHeight="1" x14ac:dyDescent="0.25">
      <c r="A36" s="144"/>
      <c r="B36" s="77" t="s">
        <v>94</v>
      </c>
      <c r="C36" s="39">
        <v>160</v>
      </c>
      <c r="D36" s="41">
        <f>IF(C36&gt;='HANDICAP FORMULA'!D3,0,INT('HANDICAP FORMULA'!J3*('HANDICAP FORMULA'!D3-'ROUND 1'!C36)))</f>
        <v>53</v>
      </c>
      <c r="E36" s="12">
        <v>89</v>
      </c>
      <c r="F36" s="10">
        <f t="shared" si="0"/>
        <v>53</v>
      </c>
      <c r="G36" s="12">
        <v>159</v>
      </c>
      <c r="H36" s="10">
        <f t="shared" si="16"/>
        <v>53</v>
      </c>
      <c r="I36" s="12">
        <v>154</v>
      </c>
      <c r="J36" s="10">
        <f t="shared" si="1"/>
        <v>53</v>
      </c>
      <c r="K36" s="12">
        <v>148</v>
      </c>
      <c r="L36" s="10">
        <f t="shared" si="2"/>
        <v>53</v>
      </c>
      <c r="M36" s="12">
        <v>146</v>
      </c>
      <c r="N36" s="10">
        <f t="shared" si="3"/>
        <v>53</v>
      </c>
      <c r="O36" s="12">
        <v>149</v>
      </c>
      <c r="P36" s="10">
        <f t="shared" si="4"/>
        <v>53</v>
      </c>
      <c r="Q36" s="12">
        <v>161</v>
      </c>
      <c r="R36" s="10">
        <f t="shared" si="5"/>
        <v>53</v>
      </c>
      <c r="S36" s="12">
        <v>176</v>
      </c>
      <c r="T36" s="10">
        <f t="shared" si="6"/>
        <v>53</v>
      </c>
      <c r="U36" s="73">
        <f>E36+G36+I36+K36+M36+O36+Q36+S36</f>
        <v>1182</v>
      </c>
      <c r="V36" s="79">
        <f t="shared" si="18"/>
        <v>1606</v>
      </c>
      <c r="W36" s="147"/>
      <c r="X36" s="124"/>
      <c r="Y36" s="159">
        <v>0</v>
      </c>
      <c r="Z36" s="45">
        <f>IF(Y36&gt;='HANDICAP FORMULA'!D3,0,INT('HANDICAP FORMULA'!J3*('HANDICAP FORMULA'!D3-'ROUND 1'!Y36)))</f>
        <v>181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74">
        <f t="shared" si="25"/>
        <v>0</v>
      </c>
      <c r="AR36" s="75">
        <f t="shared" si="24"/>
        <v>0</v>
      </c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1"/>
    </row>
    <row r="37" spans="1:68" ht="24" customHeight="1" x14ac:dyDescent="0.25">
      <c r="A37" s="144">
        <v>33</v>
      </c>
      <c r="B37" s="132" t="s">
        <v>99</v>
      </c>
      <c r="C37" s="39">
        <v>180</v>
      </c>
      <c r="D37" s="41">
        <f>IF(C37&gt;='HANDICAP FORMULA'!D3,0,INT('HANDICAP FORMULA'!J3*('HANDICAP FORMULA'!D3-'ROUND 1'!C37)))</f>
        <v>37</v>
      </c>
      <c r="E37" s="12">
        <v>145</v>
      </c>
      <c r="F37" s="10">
        <f t="shared" si="0"/>
        <v>37</v>
      </c>
      <c r="G37" s="12">
        <v>234</v>
      </c>
      <c r="H37" s="10">
        <f t="shared" si="16"/>
        <v>37</v>
      </c>
      <c r="I37" s="12">
        <v>183</v>
      </c>
      <c r="J37" s="10">
        <f t="shared" si="1"/>
        <v>37</v>
      </c>
      <c r="K37" s="12">
        <v>193</v>
      </c>
      <c r="L37" s="10">
        <f t="shared" si="2"/>
        <v>37</v>
      </c>
      <c r="M37" s="12">
        <v>225</v>
      </c>
      <c r="N37" s="10">
        <f t="shared" si="3"/>
        <v>37</v>
      </c>
      <c r="O37" s="12">
        <v>236</v>
      </c>
      <c r="P37" s="10">
        <f t="shared" si="4"/>
        <v>37</v>
      </c>
      <c r="Q37" s="12">
        <v>166</v>
      </c>
      <c r="R37" s="10">
        <f t="shared" si="5"/>
        <v>37</v>
      </c>
      <c r="S37" s="12">
        <v>180</v>
      </c>
      <c r="T37" s="10">
        <f t="shared" si="6"/>
        <v>37</v>
      </c>
      <c r="U37" s="73">
        <f t="shared" si="21"/>
        <v>1562</v>
      </c>
      <c r="V37" s="79">
        <f t="shared" si="18"/>
        <v>1858</v>
      </c>
      <c r="W37" s="147"/>
      <c r="X37" s="124"/>
      <c r="Y37" s="159">
        <v>0</v>
      </c>
      <c r="Z37" s="45">
        <f>IF(Y37&gt;='HANDICAP FORMULA'!D3,0,INT('HANDICAP FORMULA'!J3*('HANDICAP FORMULA'!D3-'ROUND 1'!Y37)))*3</f>
        <v>543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74">
        <f t="shared" si="25"/>
        <v>0</v>
      </c>
      <c r="AR37" s="75">
        <f t="shared" si="24"/>
        <v>0</v>
      </c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1"/>
    </row>
    <row r="38" spans="1:68" ht="24" customHeight="1" x14ac:dyDescent="0.25">
      <c r="A38" s="144">
        <v>34</v>
      </c>
      <c r="B38" s="77" t="s">
        <v>100</v>
      </c>
      <c r="C38" s="39">
        <v>200</v>
      </c>
      <c r="D38" s="41">
        <f>IF(C38&gt;='HANDICAP FORMULA'!D3,0,INT('HANDICAP FORMULA'!J3*('HANDICAP FORMULA'!D3-'ROUND 1'!C38)))</f>
        <v>21</v>
      </c>
      <c r="E38" s="12">
        <v>121</v>
      </c>
      <c r="F38" s="10">
        <f t="shared" si="0"/>
        <v>21</v>
      </c>
      <c r="G38" s="12">
        <v>153</v>
      </c>
      <c r="H38" s="10">
        <f t="shared" si="16"/>
        <v>21</v>
      </c>
      <c r="I38" s="12">
        <v>144</v>
      </c>
      <c r="J38" s="10">
        <f t="shared" si="1"/>
        <v>21</v>
      </c>
      <c r="K38" s="12">
        <v>198</v>
      </c>
      <c r="L38" s="10">
        <f t="shared" si="2"/>
        <v>21</v>
      </c>
      <c r="M38" s="12">
        <v>168</v>
      </c>
      <c r="N38" s="10">
        <f t="shared" si="3"/>
        <v>21</v>
      </c>
      <c r="O38" s="12">
        <v>168</v>
      </c>
      <c r="P38" s="10">
        <f t="shared" si="4"/>
        <v>21</v>
      </c>
      <c r="Q38" s="12">
        <v>172</v>
      </c>
      <c r="R38" s="10">
        <f t="shared" si="5"/>
        <v>21</v>
      </c>
      <c r="S38" s="12">
        <v>108</v>
      </c>
      <c r="T38" s="10">
        <f t="shared" si="6"/>
        <v>21</v>
      </c>
      <c r="U38" s="73">
        <f t="shared" si="21"/>
        <v>1232</v>
      </c>
      <c r="V38" s="79">
        <f t="shared" si="18"/>
        <v>1400</v>
      </c>
      <c r="W38" s="147"/>
      <c r="X38" s="124"/>
      <c r="Y38" s="159">
        <v>0</v>
      </c>
      <c r="Z38" s="45">
        <f>IF(Y38&gt;='HANDICAP FORMULA'!D3,0,INT('HANDICAP FORMULA'!J3*('HANDICAP FORMULA'!D3-'ROUND 1'!Y38)))</f>
        <v>181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74">
        <f t="shared" si="25"/>
        <v>0</v>
      </c>
      <c r="AR38" s="75">
        <f t="shared" si="24"/>
        <v>0</v>
      </c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1"/>
    </row>
    <row r="39" spans="1:68" ht="24" customHeight="1" x14ac:dyDescent="0.25">
      <c r="A39" s="144">
        <v>35</v>
      </c>
      <c r="B39" s="132" t="s">
        <v>101</v>
      </c>
      <c r="C39" s="39">
        <v>213</v>
      </c>
      <c r="D39" s="41">
        <f>IF(C39&gt;='HANDICAP FORMULA'!D3,0,INT('HANDICAP FORMULA'!J3*('HANDICAP FORMULA'!D3-'ROUND 1'!C39)))</f>
        <v>11</v>
      </c>
      <c r="E39" s="12">
        <v>185</v>
      </c>
      <c r="F39" s="10">
        <f t="shared" si="0"/>
        <v>11</v>
      </c>
      <c r="G39" s="12">
        <v>191</v>
      </c>
      <c r="H39" s="10">
        <f t="shared" si="16"/>
        <v>11</v>
      </c>
      <c r="I39" s="12">
        <v>205</v>
      </c>
      <c r="J39" s="10">
        <f t="shared" si="1"/>
        <v>11</v>
      </c>
      <c r="K39" s="12">
        <v>207</v>
      </c>
      <c r="L39" s="10">
        <f t="shared" si="2"/>
        <v>11</v>
      </c>
      <c r="M39" s="12">
        <v>191</v>
      </c>
      <c r="N39" s="10">
        <f t="shared" si="3"/>
        <v>11</v>
      </c>
      <c r="O39" s="12">
        <v>187</v>
      </c>
      <c r="P39" s="10">
        <f t="shared" si="4"/>
        <v>11</v>
      </c>
      <c r="Q39" s="12">
        <v>145</v>
      </c>
      <c r="R39" s="10">
        <f t="shared" si="5"/>
        <v>11</v>
      </c>
      <c r="S39" s="12">
        <v>228</v>
      </c>
      <c r="T39" s="10">
        <f t="shared" si="6"/>
        <v>11</v>
      </c>
      <c r="U39" s="73">
        <f t="shared" si="21"/>
        <v>1539</v>
      </c>
      <c r="V39" s="79">
        <f t="shared" si="18"/>
        <v>1627</v>
      </c>
      <c r="W39" s="147"/>
      <c r="X39" s="124"/>
      <c r="Y39" s="159">
        <v>0</v>
      </c>
      <c r="Z39" s="45">
        <f>IF(Y39&gt;='HANDICAP FORMULA'!D3,0,INT('HANDICAP FORMULA'!J3*('HANDICAP FORMULA'!D3-'ROUND 1'!Y39)))</f>
        <v>181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74">
        <f t="shared" si="25"/>
        <v>0</v>
      </c>
      <c r="AR39" s="75">
        <f t="shared" si="24"/>
        <v>0</v>
      </c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1"/>
    </row>
    <row r="40" spans="1:68" ht="24" customHeight="1" thickBot="1" x14ac:dyDescent="0.3">
      <c r="A40" s="144">
        <v>36</v>
      </c>
      <c r="B40" s="145" t="s">
        <v>102</v>
      </c>
      <c r="C40" s="39">
        <v>162</v>
      </c>
      <c r="D40" s="41">
        <f>IF(C40&gt;='HANDICAP FORMULA'!D3,0,INT('HANDICAP FORMULA'!J3*('HANDICAP FORMULA'!D3-'ROUND 1'!C40)))</f>
        <v>52</v>
      </c>
      <c r="E40" s="12">
        <v>141</v>
      </c>
      <c r="F40" s="10">
        <f t="shared" si="0"/>
        <v>52</v>
      </c>
      <c r="G40" s="12">
        <v>143</v>
      </c>
      <c r="H40" s="10">
        <f t="shared" si="16"/>
        <v>52</v>
      </c>
      <c r="I40" s="12">
        <v>149</v>
      </c>
      <c r="J40" s="10">
        <f t="shared" si="1"/>
        <v>52</v>
      </c>
      <c r="K40" s="12">
        <v>148</v>
      </c>
      <c r="L40" s="10">
        <f t="shared" si="2"/>
        <v>52</v>
      </c>
      <c r="M40" s="12">
        <v>139</v>
      </c>
      <c r="N40" s="10">
        <f t="shared" si="3"/>
        <v>52</v>
      </c>
      <c r="O40" s="12">
        <v>151</v>
      </c>
      <c r="P40" s="10">
        <f t="shared" si="4"/>
        <v>52</v>
      </c>
      <c r="Q40" s="12">
        <v>128</v>
      </c>
      <c r="R40" s="10">
        <f t="shared" si="5"/>
        <v>52</v>
      </c>
      <c r="S40" s="12">
        <v>148</v>
      </c>
      <c r="T40" s="10">
        <f t="shared" si="6"/>
        <v>52</v>
      </c>
      <c r="U40" s="73">
        <f t="shared" si="21"/>
        <v>1147</v>
      </c>
      <c r="V40" s="79">
        <f t="shared" si="18"/>
        <v>1563</v>
      </c>
      <c r="W40" s="148"/>
      <c r="X40" s="125"/>
      <c r="Y40" s="159">
        <v>0</v>
      </c>
      <c r="Z40" s="45">
        <f>IF(Y40&gt;='HANDICAP FORMULA'!D3,0,INT('HANDICAP FORMULA'!J3*('HANDICAP FORMULA'!D3-'ROUND 1'!Y40)))</f>
        <v>181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74">
        <f t="shared" si="25"/>
        <v>0</v>
      </c>
      <c r="AR40" s="76">
        <f t="shared" si="24"/>
        <v>0</v>
      </c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</row>
    <row r="41" spans="1:68" ht="20.100000000000001" customHeight="1" x14ac:dyDescent="0.2">
      <c r="A41" s="15"/>
      <c r="B41" s="152" t="s">
        <v>130</v>
      </c>
      <c r="C41" s="151">
        <v>36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53" t="s">
        <v>129</v>
      </c>
      <c r="Y41" s="151">
        <v>17</v>
      </c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5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</row>
    <row r="42" spans="1:68" ht="20.100000000000001" customHeight="1" x14ac:dyDescent="0.2">
      <c r="A42" s="16"/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8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1"/>
    </row>
    <row r="43" spans="1:68" ht="20.100000000000001" customHeight="1" x14ac:dyDescent="0.2">
      <c r="A43" s="16"/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58" t="s">
        <v>127</v>
      </c>
      <c r="M43" s="158"/>
      <c r="N43" s="158"/>
      <c r="O43" s="156"/>
      <c r="P43" s="154">
        <f>SUM(Y41+C41)</f>
        <v>53</v>
      </c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8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1"/>
    </row>
    <row r="44" spans="1:68" ht="20.100000000000001" customHeight="1" x14ac:dyDescent="0.2">
      <c r="A44" s="1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58" t="s">
        <v>128</v>
      </c>
      <c r="M44" s="158"/>
      <c r="N44" s="158"/>
      <c r="O44" s="156"/>
      <c r="P44" s="155">
        <v>217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8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1"/>
    </row>
    <row r="45" spans="1:68" ht="20.100000000000001" customHeight="1" x14ac:dyDescent="0.2">
      <c r="A45" s="16"/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57" t="s">
        <v>131</v>
      </c>
      <c r="M45" s="157" t="s">
        <v>132</v>
      </c>
      <c r="N45" s="157"/>
      <c r="O45" s="157"/>
      <c r="P45" s="15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8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1"/>
    </row>
    <row r="46" spans="1:68" ht="20.100000000000001" customHeight="1" x14ac:dyDescent="0.2">
      <c r="A46" s="1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57" t="s">
        <v>133</v>
      </c>
      <c r="M46" s="157" t="s">
        <v>134</v>
      </c>
      <c r="N46" s="157"/>
      <c r="O46" s="157"/>
      <c r="P46" s="15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8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1"/>
    </row>
    <row r="47" spans="1:68" ht="20.100000000000001" customHeight="1" x14ac:dyDescent="0.2">
      <c r="A47" s="17"/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85" t="s">
        <v>193</v>
      </c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8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1"/>
    </row>
    <row r="48" spans="1:68" ht="20.100000000000001" customHeight="1" x14ac:dyDescent="0.2">
      <c r="A48" s="17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8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1"/>
    </row>
    <row r="49" spans="1:68" ht="20.100000000000001" customHeight="1" x14ac:dyDescent="0.2">
      <c r="A49" s="17"/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8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</row>
    <row r="50" spans="1:68" ht="20.100000000000001" customHeight="1" x14ac:dyDescent="0.2">
      <c r="A50" s="17"/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8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</row>
    <row r="51" spans="1:68" ht="20.100000000000001" customHeight="1" x14ac:dyDescent="0.2">
      <c r="A51" s="17"/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8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1"/>
    </row>
    <row r="52" spans="1:68" ht="20.100000000000001" customHeight="1" x14ac:dyDescent="0.2">
      <c r="A52" s="17"/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8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</row>
    <row r="53" spans="1:68" ht="20.100000000000001" customHeight="1" x14ac:dyDescent="0.2">
      <c r="A53" s="17"/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8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1"/>
    </row>
    <row r="54" spans="1:68" ht="20.100000000000001" customHeight="1" x14ac:dyDescent="0.2">
      <c r="A54" s="17"/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8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1"/>
    </row>
    <row r="55" spans="1:68" ht="20.100000000000001" customHeight="1" x14ac:dyDescent="0.2">
      <c r="A55" s="17"/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8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1"/>
    </row>
    <row r="56" spans="1:68" ht="20.100000000000001" customHeight="1" x14ac:dyDescent="0.2">
      <c r="A56" s="17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8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1"/>
    </row>
    <row r="57" spans="1:68" ht="20.100000000000001" customHeight="1" x14ac:dyDescent="0.2">
      <c r="A57" s="17"/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8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1"/>
    </row>
    <row r="58" spans="1:68" ht="20.100000000000001" customHeight="1" x14ac:dyDescent="0.2">
      <c r="A58" s="17"/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8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1"/>
    </row>
    <row r="59" spans="1:68" ht="20.100000000000001" customHeight="1" x14ac:dyDescent="0.2">
      <c r="A59" s="17"/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8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1"/>
    </row>
    <row r="60" spans="1:68" ht="20.100000000000001" customHeight="1" x14ac:dyDescent="0.2">
      <c r="A60" s="17"/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8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1"/>
    </row>
    <row r="61" spans="1:68" ht="20.100000000000001" customHeight="1" thickBot="1" x14ac:dyDescent="0.25">
      <c r="A61" s="18"/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1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1"/>
    </row>
    <row r="62" spans="1:68" ht="20.100000000000001" customHeight="1" x14ac:dyDescent="0.2">
      <c r="A62" s="168"/>
      <c r="B62" s="50"/>
      <c r="C62" s="19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1"/>
    </row>
    <row r="63" spans="1:68" ht="20.100000000000001" customHeight="1" x14ac:dyDescent="0.2">
      <c r="A63" s="168"/>
      <c r="B63" s="51"/>
      <c r="C63" s="23"/>
      <c r="D63" s="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25"/>
      <c r="R63" s="25"/>
      <c r="S63" s="25"/>
      <c r="T63" s="25"/>
      <c r="U63" s="25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1"/>
    </row>
    <row r="64" spans="1:68" ht="20.100000000000001" customHeight="1" x14ac:dyDescent="0.2">
      <c r="A64" s="168"/>
      <c r="B64" s="51"/>
      <c r="C64" s="23"/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25"/>
      <c r="R64" s="25"/>
      <c r="S64" s="25"/>
      <c r="T64" s="25"/>
      <c r="U64" s="25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1"/>
    </row>
    <row r="65" spans="1:68" ht="20.100000000000001" customHeight="1" x14ac:dyDescent="0.2">
      <c r="A65" s="168"/>
      <c r="B65" s="51"/>
      <c r="C65" s="23"/>
      <c r="D65" s="2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25"/>
      <c r="R65" s="25"/>
      <c r="S65" s="25"/>
      <c r="T65" s="25"/>
      <c r="U65" s="25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1"/>
    </row>
    <row r="66" spans="1:68" ht="20.100000000000001" customHeight="1" x14ac:dyDescent="0.2">
      <c r="A66" s="168"/>
      <c r="B66" s="51"/>
      <c r="C66" s="23"/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5"/>
      <c r="Q66" s="25"/>
      <c r="R66" s="25"/>
      <c r="S66" s="25"/>
      <c r="T66" s="25"/>
      <c r="U66" s="25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1"/>
    </row>
    <row r="67" spans="1:68" ht="20.100000000000001" customHeight="1" x14ac:dyDescent="0.2">
      <c r="A67" s="168"/>
      <c r="B67" s="51"/>
      <c r="C67" s="23"/>
      <c r="D67" s="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  <c r="Q67" s="25"/>
      <c r="R67" s="25"/>
      <c r="S67" s="25"/>
      <c r="T67" s="25"/>
      <c r="U67" s="25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1"/>
    </row>
    <row r="68" spans="1:68" ht="20.100000000000001" customHeight="1" x14ac:dyDescent="0.2">
      <c r="A68" s="168"/>
      <c r="B68" s="51"/>
      <c r="C68" s="23"/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  <c r="Q68" s="25"/>
      <c r="R68" s="25"/>
      <c r="S68" s="25"/>
      <c r="T68" s="25"/>
      <c r="U68" s="25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1"/>
    </row>
    <row r="69" spans="1:68" ht="20.100000000000001" customHeight="1" x14ac:dyDescent="0.2">
      <c r="A69" s="168"/>
      <c r="B69" s="51"/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  <c r="Q69" s="25"/>
      <c r="R69" s="25"/>
      <c r="S69" s="25"/>
      <c r="T69" s="25"/>
      <c r="U69" s="25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1"/>
    </row>
    <row r="70" spans="1:68" ht="20.100000000000001" customHeight="1" x14ac:dyDescent="0.2">
      <c r="A70" s="168"/>
      <c r="B70" s="51"/>
      <c r="C70" s="23"/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25"/>
      <c r="R70" s="25"/>
      <c r="S70" s="25"/>
      <c r="T70" s="25"/>
      <c r="U70" s="25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1"/>
    </row>
    <row r="71" spans="1:68" ht="20.100000000000001" customHeight="1" x14ac:dyDescent="0.2">
      <c r="A71" s="168"/>
      <c r="B71" s="51"/>
      <c r="C71" s="23"/>
      <c r="D71" s="23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25"/>
      <c r="R71" s="25"/>
      <c r="S71" s="25"/>
      <c r="T71" s="25"/>
      <c r="U71" s="25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1"/>
    </row>
    <row r="72" spans="1:68" ht="20.100000000000001" customHeight="1" x14ac:dyDescent="0.2">
      <c r="A72" s="168"/>
      <c r="B72" s="51"/>
      <c r="C72" s="2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5"/>
      <c r="Q72" s="25"/>
      <c r="R72" s="25"/>
      <c r="S72" s="25"/>
      <c r="T72" s="25"/>
      <c r="U72" s="25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1"/>
    </row>
    <row r="73" spans="1:68" ht="20.100000000000001" customHeight="1" x14ac:dyDescent="0.2">
      <c r="A73" s="168"/>
      <c r="B73" s="51"/>
      <c r="C73" s="23"/>
      <c r="D73" s="23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5"/>
      <c r="Q73" s="25"/>
      <c r="R73" s="25"/>
      <c r="S73" s="25"/>
      <c r="T73" s="25"/>
      <c r="U73" s="25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1"/>
    </row>
    <row r="74" spans="1:68" ht="20.100000000000001" customHeight="1" x14ac:dyDescent="0.2">
      <c r="A74" s="168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1"/>
    </row>
    <row r="75" spans="1:68" ht="20.100000000000001" customHeight="1" x14ac:dyDescent="0.2">
      <c r="A75" s="168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1"/>
    </row>
    <row r="76" spans="1:68" ht="20.100000000000001" customHeight="1" x14ac:dyDescent="0.2">
      <c r="A76" s="169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1"/>
    </row>
  </sheetData>
  <sheetProtection algorithmName="SHA-512" hashValue="gWa6lBNxPXP7s5n97P2kAcAmlBJxKD3IaGG1Hw73wn9w/wQIP13wqCGuWKdyR5wirtZsFtP0fbWoSWmQCGapmQ==" saltValue="TvUyF8K9SUDXK2tf1QprcQ==" spinCount="100000" sheet="1" objects="1" scenarios="1" selectLockedCells="1" selectUnlockedCells="1"/>
  <mergeCells count="13">
    <mergeCell ref="A74:A76"/>
    <mergeCell ref="B4:V4"/>
    <mergeCell ref="W3:W4"/>
    <mergeCell ref="AS1:BD40"/>
    <mergeCell ref="A68:A70"/>
    <mergeCell ref="A71:A73"/>
    <mergeCell ref="A62:A64"/>
    <mergeCell ref="A65:A67"/>
    <mergeCell ref="X4:AR4"/>
    <mergeCell ref="A1:AR1"/>
    <mergeCell ref="A2:V2"/>
    <mergeCell ref="X2:AR2"/>
    <mergeCell ref="L47:W47"/>
  </mergeCells>
  <conditionalFormatting sqref="E5:T40">
    <cfRule type="cellIs" dxfId="54" priority="22" operator="lessThan">
      <formula>1</formula>
    </cfRule>
  </conditionalFormatting>
  <conditionalFormatting sqref="AA5:AQ40">
    <cfRule type="cellIs" dxfId="53" priority="13" operator="lessThan">
      <formula>1</formula>
    </cfRule>
  </conditionalFormatting>
  <conditionalFormatting sqref="E5:E40">
    <cfRule type="top10" dxfId="52" priority="25" rank="1"/>
  </conditionalFormatting>
  <conditionalFormatting sqref="G5:G40">
    <cfRule type="top10" dxfId="51" priority="27" rank="1"/>
  </conditionalFormatting>
  <conditionalFormatting sqref="I5:I40">
    <cfRule type="top10" dxfId="50" priority="29" rank="1"/>
  </conditionalFormatting>
  <conditionalFormatting sqref="K5:K40">
    <cfRule type="top10" dxfId="49" priority="31" rank="1"/>
  </conditionalFormatting>
  <conditionalFormatting sqref="M5:M40">
    <cfRule type="top10" dxfId="48" priority="33" rank="1"/>
  </conditionalFormatting>
  <conditionalFormatting sqref="O5:O40">
    <cfRule type="top10" dxfId="47" priority="35" rank="1"/>
  </conditionalFormatting>
  <conditionalFormatting sqref="Q5:Q40">
    <cfRule type="top10" dxfId="46" priority="37" rank="1"/>
  </conditionalFormatting>
  <conditionalFormatting sqref="S5:S40">
    <cfRule type="top10" dxfId="45" priority="39" rank="1"/>
  </conditionalFormatting>
  <conditionalFormatting sqref="AA5:AA40">
    <cfRule type="top10" dxfId="44" priority="43" rank="1"/>
  </conditionalFormatting>
  <conditionalFormatting sqref="AC5:AC40">
    <cfRule type="top10" dxfId="43" priority="45" rank="1"/>
  </conditionalFormatting>
  <conditionalFormatting sqref="AE5:AE40">
    <cfRule type="top10" dxfId="42" priority="47" rank="1"/>
  </conditionalFormatting>
  <conditionalFormatting sqref="AG5:AG40">
    <cfRule type="top10" dxfId="41" priority="49" rank="1"/>
  </conditionalFormatting>
  <conditionalFormatting sqref="AI5:AI40">
    <cfRule type="top10" dxfId="40" priority="51" rank="1"/>
  </conditionalFormatting>
  <conditionalFormatting sqref="AK5:AK40">
    <cfRule type="top10" dxfId="39" priority="53" rank="1"/>
  </conditionalFormatting>
  <conditionalFormatting sqref="AM5:AM40">
    <cfRule type="top10" dxfId="38" priority="55" rank="1"/>
  </conditionalFormatting>
  <conditionalFormatting sqref="AO5:AO40">
    <cfRule type="top10" dxfId="37" priority="57" rank="1"/>
  </conditionalFormatting>
  <conditionalFormatting sqref="AQ5:AQ40">
    <cfRule type="top10" dxfId="36" priority="59" rank="1"/>
  </conditionalFormatting>
  <conditionalFormatting sqref="AR5:AR40">
    <cfRule type="top10" dxfId="35" priority="61" rank="5"/>
  </conditionalFormatting>
  <conditionalFormatting sqref="U5:U40">
    <cfRule type="top10" dxfId="34" priority="63" rank="1"/>
  </conditionalFormatting>
  <conditionalFormatting sqref="V5:V40">
    <cfRule type="top10" dxfId="33" priority="65" rank="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2701-3806-41E1-B5E6-441734A50E97}">
  <sheetPr>
    <tabColor theme="7"/>
  </sheetPr>
  <dimension ref="A1:AD41"/>
  <sheetViews>
    <sheetView workbookViewId="0">
      <selection activeCell="L25" sqref="L25"/>
    </sheetView>
  </sheetViews>
  <sheetFormatPr defaultColWidth="9.140625" defaultRowHeight="14.25" x14ac:dyDescent="0.2"/>
  <cols>
    <col min="1" max="1" width="5" style="8" customWidth="1"/>
    <col min="2" max="2" width="34" style="8" customWidth="1"/>
    <col min="3" max="14" width="10.7109375" style="8" customWidth="1"/>
    <col min="15" max="15" width="18" style="8" customWidth="1"/>
    <col min="16" max="16" width="9.140625" style="8"/>
    <col min="17" max="18" width="0" style="8" hidden="1" customWidth="1"/>
    <col min="19" max="19" width="15.28515625" style="8" hidden="1" customWidth="1"/>
    <col min="20" max="21" width="0" style="8" hidden="1" customWidth="1"/>
    <col min="22" max="16384" width="9.140625" style="8"/>
  </cols>
  <sheetData>
    <row r="1" spans="1:30" ht="60" customHeight="1" x14ac:dyDescent="0.2">
      <c r="A1" s="186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8"/>
      <c r="Y1" s="105"/>
      <c r="Z1" s="105"/>
      <c r="AA1" s="105"/>
      <c r="AB1" s="105"/>
      <c r="AC1" s="105"/>
      <c r="AD1" s="106"/>
    </row>
    <row r="2" spans="1:30" ht="18" x14ac:dyDescent="0.2">
      <c r="A2" s="203" t="s">
        <v>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71"/>
      <c r="Q2" s="205" t="s">
        <v>18</v>
      </c>
      <c r="R2" s="206"/>
      <c r="S2" s="206"/>
      <c r="T2" s="206"/>
      <c r="U2" s="207"/>
      <c r="V2" s="194" t="s">
        <v>33</v>
      </c>
      <c r="W2" s="195"/>
      <c r="X2" s="196"/>
      <c r="Y2" s="107"/>
      <c r="Z2" s="107"/>
      <c r="AA2" s="107"/>
      <c r="AB2" s="107"/>
      <c r="AC2" s="107"/>
      <c r="AD2" s="108"/>
    </row>
    <row r="3" spans="1:30" ht="30" x14ac:dyDescent="0.2">
      <c r="A3" s="26"/>
      <c r="B3" s="27" t="s">
        <v>5</v>
      </c>
      <c r="C3" s="28" t="s">
        <v>6</v>
      </c>
      <c r="D3" s="28" t="s">
        <v>32</v>
      </c>
      <c r="E3" s="28" t="s">
        <v>8</v>
      </c>
      <c r="F3" s="28" t="s">
        <v>32</v>
      </c>
      <c r="G3" s="28" t="s">
        <v>9</v>
      </c>
      <c r="H3" s="28" t="s">
        <v>32</v>
      </c>
      <c r="I3" s="28" t="s">
        <v>10</v>
      </c>
      <c r="J3" s="28" t="s">
        <v>32</v>
      </c>
      <c r="K3" s="29" t="s">
        <v>11</v>
      </c>
      <c r="L3" s="29" t="s">
        <v>32</v>
      </c>
      <c r="M3" s="29" t="s">
        <v>135</v>
      </c>
      <c r="N3" s="29" t="s">
        <v>19</v>
      </c>
      <c r="O3" s="70" t="s">
        <v>38</v>
      </c>
      <c r="P3" s="72"/>
      <c r="Q3" s="208"/>
      <c r="R3" s="209"/>
      <c r="S3" s="209"/>
      <c r="T3" s="209"/>
      <c r="U3" s="210"/>
      <c r="V3" s="56" t="s">
        <v>34</v>
      </c>
      <c r="W3" s="53" t="s">
        <v>35</v>
      </c>
      <c r="X3" s="54"/>
      <c r="Y3" s="107"/>
      <c r="Z3" s="107"/>
      <c r="AA3" s="107"/>
      <c r="AB3" s="107"/>
      <c r="AC3" s="107"/>
      <c r="AD3" s="108"/>
    </row>
    <row r="4" spans="1:30" ht="18" x14ac:dyDescent="0.25">
      <c r="A4" s="30"/>
      <c r="B4" s="190" t="s">
        <v>29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72"/>
      <c r="Q4" s="211" t="s">
        <v>20</v>
      </c>
      <c r="R4" s="212"/>
      <c r="S4" s="67" t="s">
        <v>39</v>
      </c>
      <c r="T4" s="211" t="s">
        <v>21</v>
      </c>
      <c r="U4" s="212"/>
      <c r="V4" s="58" t="s">
        <v>31</v>
      </c>
      <c r="W4" s="59">
        <v>20</v>
      </c>
      <c r="X4" s="54"/>
      <c r="Y4" s="107"/>
      <c r="Z4" s="189" t="s">
        <v>57</v>
      </c>
      <c r="AA4" s="189"/>
      <c r="AB4" s="189"/>
      <c r="AC4" s="189"/>
      <c r="AD4" s="108"/>
    </row>
    <row r="5" spans="1:30" ht="18" x14ac:dyDescent="0.25">
      <c r="A5" s="31">
        <v>1</v>
      </c>
      <c r="B5" s="165" t="s">
        <v>90</v>
      </c>
      <c r="C5" s="32">
        <v>180</v>
      </c>
      <c r="D5" s="57" t="s">
        <v>31</v>
      </c>
      <c r="E5" s="32">
        <v>167</v>
      </c>
      <c r="F5" s="57" t="s">
        <v>36</v>
      </c>
      <c r="G5" s="57">
        <v>206</v>
      </c>
      <c r="H5" s="57" t="s">
        <v>31</v>
      </c>
      <c r="I5" s="57">
        <v>206</v>
      </c>
      <c r="J5" s="57" t="s">
        <v>31</v>
      </c>
      <c r="K5" s="57">
        <v>158</v>
      </c>
      <c r="L5" s="57" t="s">
        <v>36</v>
      </c>
      <c r="M5" s="162">
        <f>'ROUND 1'!AB14+'ROUND 1'!AD14+'ROUND 1'!AF14+'ROUND 1'!AH14</f>
        <v>144</v>
      </c>
      <c r="N5" s="163">
        <f>SUMPRODUCT(VLOOKUP(D5,V4:W7,2,0)+(VLOOKUP(F5,V4:W7,2,0)+(VLOOKUP(H5,V4:W7,2,0)+(VLOOKUP(J5,V4:W7,2,0)+(VLOOKUP(L5,V4:W7,2,0))))))</f>
        <v>60</v>
      </c>
      <c r="O5" s="52">
        <f>C5+E5+G5+I5+K5+M5+N5</f>
        <v>1121</v>
      </c>
      <c r="P5" s="72"/>
      <c r="Q5" s="197"/>
      <c r="R5" s="198"/>
      <c r="S5" s="69"/>
      <c r="T5" s="199"/>
      <c r="U5" s="200"/>
      <c r="V5" s="58" t="s">
        <v>36</v>
      </c>
      <c r="W5" s="59">
        <v>0</v>
      </c>
      <c r="X5" s="54"/>
      <c r="Y5" s="107"/>
      <c r="Z5" s="189"/>
      <c r="AA5" s="189"/>
      <c r="AB5" s="189"/>
      <c r="AC5" s="189"/>
      <c r="AD5" s="108"/>
    </row>
    <row r="6" spans="1:30" ht="18" x14ac:dyDescent="0.25">
      <c r="A6" s="31">
        <v>2</v>
      </c>
      <c r="B6" s="165" t="s">
        <v>63</v>
      </c>
      <c r="C6" s="32">
        <v>139</v>
      </c>
      <c r="D6" s="57" t="s">
        <v>36</v>
      </c>
      <c r="E6" s="32">
        <v>117</v>
      </c>
      <c r="F6" s="57" t="s">
        <v>31</v>
      </c>
      <c r="G6" s="57">
        <v>127</v>
      </c>
      <c r="H6" s="57" t="s">
        <v>31</v>
      </c>
      <c r="I6" s="57">
        <v>159</v>
      </c>
      <c r="J6" s="57" t="s">
        <v>31</v>
      </c>
      <c r="K6" s="57">
        <v>129</v>
      </c>
      <c r="L6" s="57" t="s">
        <v>31</v>
      </c>
      <c r="M6" s="162">
        <f>'ROUND 1'!AB7+'ROUND 1'!AD7+'ROUND 1'!AF7+'ROUND 1'!AH7</f>
        <v>296</v>
      </c>
      <c r="N6" s="164">
        <f>SUMPRODUCT(VLOOKUP(D6,V4:W7,2,0)+(VLOOKUP(F6,V4:W7,2,0)+(VLOOKUP(H6,V4:W7,2,0)+(VLOOKUP(J6,V4:W7,2,0)+(VLOOKUP(L6,V4:W7,2,0))))))</f>
        <v>80</v>
      </c>
      <c r="O6" s="52">
        <f t="shared" ref="O6:O10" si="0">C6+E6+G6+I6+K6+M6+N6</f>
        <v>1047</v>
      </c>
      <c r="P6" s="72"/>
      <c r="Q6" s="197"/>
      <c r="R6" s="198"/>
      <c r="S6" s="69"/>
      <c r="T6" s="199"/>
      <c r="U6" s="200"/>
      <c r="V6" s="58" t="s">
        <v>37</v>
      </c>
      <c r="W6" s="59">
        <v>10</v>
      </c>
      <c r="X6" s="54"/>
      <c r="Y6" s="107"/>
      <c r="Z6" s="189"/>
      <c r="AA6" s="189"/>
      <c r="AB6" s="189"/>
      <c r="AC6" s="189"/>
      <c r="AD6" s="108"/>
    </row>
    <row r="7" spans="1:30" ht="18" x14ac:dyDescent="0.25">
      <c r="A7" s="31">
        <v>3</v>
      </c>
      <c r="B7" s="165" t="s">
        <v>190</v>
      </c>
      <c r="C7" s="32">
        <v>161</v>
      </c>
      <c r="D7" s="57" t="s">
        <v>31</v>
      </c>
      <c r="E7" s="32">
        <v>169</v>
      </c>
      <c r="F7" s="57" t="s">
        <v>31</v>
      </c>
      <c r="G7" s="57">
        <v>195</v>
      </c>
      <c r="H7" s="57" t="s">
        <v>36</v>
      </c>
      <c r="I7" s="57">
        <v>173</v>
      </c>
      <c r="J7" s="57" t="s">
        <v>36</v>
      </c>
      <c r="K7" s="57">
        <v>141</v>
      </c>
      <c r="L7" s="57" t="s">
        <v>37</v>
      </c>
      <c r="M7" s="162">
        <f>'ROUND 1'!AB20+'ROUND 1'!AD20+'ROUND 1'!AF20+'ROUND 1'!AH20</f>
        <v>180</v>
      </c>
      <c r="N7" s="164">
        <f>SUMPRODUCT(VLOOKUP(D7,V4:W7,2,0)+(VLOOKUP(F7,V4:W7,2,0)+(VLOOKUP(H7,V4:W7,2,0)+(VLOOKUP(J7,V4:W7,2,0)+(VLOOKUP(L7,V4:W7,2,0))))))</f>
        <v>50</v>
      </c>
      <c r="O7" s="52">
        <f t="shared" si="0"/>
        <v>1069</v>
      </c>
      <c r="P7" s="72"/>
      <c r="Q7" s="197"/>
      <c r="R7" s="198"/>
      <c r="S7" s="69"/>
      <c r="T7" s="199"/>
      <c r="U7" s="200"/>
      <c r="V7" s="58">
        <v>0</v>
      </c>
      <c r="W7" s="59">
        <v>0</v>
      </c>
      <c r="X7" s="54"/>
      <c r="Y7" s="107"/>
      <c r="Z7" s="189"/>
      <c r="AA7" s="189"/>
      <c r="AB7" s="189"/>
      <c r="AC7" s="189"/>
      <c r="AD7" s="108"/>
    </row>
    <row r="8" spans="1:30" ht="18" x14ac:dyDescent="0.25">
      <c r="A8" s="31">
        <v>4</v>
      </c>
      <c r="B8" s="165" t="s">
        <v>61</v>
      </c>
      <c r="C8" s="32">
        <v>68</v>
      </c>
      <c r="D8" s="57" t="s">
        <v>36</v>
      </c>
      <c r="E8" s="32">
        <v>57</v>
      </c>
      <c r="F8" s="57" t="s">
        <v>36</v>
      </c>
      <c r="G8" s="57">
        <v>66</v>
      </c>
      <c r="H8" s="57" t="s">
        <v>36</v>
      </c>
      <c r="I8" s="57">
        <v>38</v>
      </c>
      <c r="J8" s="57" t="s">
        <v>36</v>
      </c>
      <c r="K8" s="57">
        <v>69</v>
      </c>
      <c r="L8" s="57" t="s">
        <v>36</v>
      </c>
      <c r="M8" s="162">
        <f>'ROUND 1'!AB6+'ROUND 1'!AD6+'ROUND 1'!AF6+'ROUND 1'!AH6</f>
        <v>496</v>
      </c>
      <c r="N8" s="164">
        <f>SUMPRODUCT(VLOOKUP(D8,V4:W7,2,0)+(VLOOKUP(F8,V4:W7,2,0)+(VLOOKUP(H8,V4:W7,2,0)+(VLOOKUP(J8,V4:W7,2,0)+(VLOOKUP(L8,V4:W7,2,0))))))</f>
        <v>0</v>
      </c>
      <c r="O8" s="52">
        <f t="shared" si="0"/>
        <v>794</v>
      </c>
      <c r="P8" s="72"/>
      <c r="Q8" s="197"/>
      <c r="R8" s="198"/>
      <c r="S8" s="69"/>
      <c r="T8" s="199"/>
      <c r="U8" s="200"/>
      <c r="V8" s="56"/>
      <c r="W8" s="53"/>
      <c r="X8" s="54"/>
      <c r="Y8" s="107"/>
      <c r="Z8" s="189"/>
      <c r="AA8" s="189"/>
      <c r="AB8" s="189"/>
      <c r="AC8" s="189"/>
      <c r="AD8" s="108"/>
    </row>
    <row r="9" spans="1:30" ht="18" x14ac:dyDescent="0.25">
      <c r="A9" s="31">
        <v>5</v>
      </c>
      <c r="B9" s="165" t="s">
        <v>89</v>
      </c>
      <c r="C9" s="32">
        <v>257</v>
      </c>
      <c r="D9" s="57" t="s">
        <v>31</v>
      </c>
      <c r="E9" s="32">
        <v>172</v>
      </c>
      <c r="F9" s="57" t="s">
        <v>31</v>
      </c>
      <c r="G9" s="57">
        <v>154</v>
      </c>
      <c r="H9" s="57" t="s">
        <v>36</v>
      </c>
      <c r="I9" s="57">
        <v>200</v>
      </c>
      <c r="J9" s="57" t="s">
        <v>31</v>
      </c>
      <c r="K9" s="57">
        <v>150</v>
      </c>
      <c r="L9" s="57" t="s">
        <v>37</v>
      </c>
      <c r="M9" s="162">
        <f>'ROUND 1'!AB13+'ROUND 1'!AD13+'ROUND 1'!AF13+'ROUND 1'!AH13</f>
        <v>168</v>
      </c>
      <c r="N9" s="164">
        <f>SUMPRODUCT(VLOOKUP(D9,V4:W7,2,0)+(VLOOKUP(F9,V4:W7,2,0)+(VLOOKUP(H9,V4:W7,2,0)+(VLOOKUP(J9,V4:W7,2,0)+(VLOOKUP(L9,V4:W7,2,0))))))</f>
        <v>70</v>
      </c>
      <c r="O9" s="52">
        <f t="shared" si="0"/>
        <v>1171</v>
      </c>
      <c r="P9" s="72"/>
      <c r="Q9" s="197"/>
      <c r="R9" s="198"/>
      <c r="S9" s="69"/>
      <c r="T9" s="199"/>
      <c r="U9" s="200"/>
      <c r="V9" s="56"/>
      <c r="W9" s="53"/>
      <c r="X9" s="54"/>
      <c r="Y9" s="107"/>
      <c r="Z9" s="189"/>
      <c r="AA9" s="189"/>
      <c r="AB9" s="189"/>
      <c r="AC9" s="189"/>
      <c r="AD9" s="108"/>
    </row>
    <row r="10" spans="1:30" ht="18" x14ac:dyDescent="0.25">
      <c r="A10" s="31">
        <v>6</v>
      </c>
      <c r="B10" s="165" t="s">
        <v>83</v>
      </c>
      <c r="C10" s="32">
        <v>146</v>
      </c>
      <c r="D10" s="57" t="s">
        <v>36</v>
      </c>
      <c r="E10" s="32">
        <v>123</v>
      </c>
      <c r="F10" s="57" t="s">
        <v>36</v>
      </c>
      <c r="G10" s="57">
        <v>154</v>
      </c>
      <c r="H10" s="57" t="s">
        <v>31</v>
      </c>
      <c r="I10" s="57">
        <v>138</v>
      </c>
      <c r="J10" s="57" t="s">
        <v>36</v>
      </c>
      <c r="K10" s="57">
        <v>168</v>
      </c>
      <c r="L10" s="57" t="s">
        <v>31</v>
      </c>
      <c r="M10" s="162">
        <f>'ROUND 1'!AB12+'ROUND 1'!AD12+'ROUND 1'!AF12+'ROUND 1'!AH12</f>
        <v>164</v>
      </c>
      <c r="N10" s="164">
        <f>SUMPRODUCT(VLOOKUP(D10,V4:W7,2,0)+(VLOOKUP(F10,V4:W7,2,0)+(VLOOKUP(H10,V4:W7,2,0)+(VLOOKUP(J10,V4:W7,2,0)+(VLOOKUP(L10,V4:W7,2,0))))))</f>
        <v>40</v>
      </c>
      <c r="O10" s="52">
        <f t="shared" si="0"/>
        <v>933</v>
      </c>
      <c r="P10" s="72"/>
      <c r="Q10" s="197"/>
      <c r="R10" s="198"/>
      <c r="S10" s="69"/>
      <c r="T10" s="199"/>
      <c r="U10" s="200"/>
      <c r="V10" s="56"/>
      <c r="W10" s="53"/>
      <c r="X10" s="54"/>
      <c r="Y10" s="107"/>
      <c r="Z10" s="189"/>
      <c r="AA10" s="189"/>
      <c r="AB10" s="189"/>
      <c r="AC10" s="189"/>
      <c r="AD10" s="108"/>
    </row>
    <row r="11" spans="1:30" ht="18" customHeight="1" x14ac:dyDescent="0.3">
      <c r="A11" s="31"/>
      <c r="B11" s="192" t="s">
        <v>30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72"/>
      <c r="Q11" s="201" t="s">
        <v>20</v>
      </c>
      <c r="R11" s="202"/>
      <c r="S11" s="68"/>
      <c r="T11" s="201" t="s">
        <v>21</v>
      </c>
      <c r="U11" s="202"/>
      <c r="V11" s="56"/>
      <c r="W11" s="53"/>
      <c r="X11" s="54"/>
      <c r="Y11" s="107"/>
      <c r="Z11" s="189"/>
      <c r="AA11" s="189"/>
      <c r="AB11" s="189"/>
      <c r="AC11" s="189"/>
      <c r="AD11" s="108"/>
    </row>
    <row r="12" spans="1:30" ht="18" x14ac:dyDescent="0.25">
      <c r="A12" s="31">
        <v>1</v>
      </c>
      <c r="B12" s="166" t="s">
        <v>99</v>
      </c>
      <c r="C12" s="32">
        <v>168</v>
      </c>
      <c r="D12" s="57" t="s">
        <v>36</v>
      </c>
      <c r="E12" s="32">
        <v>156</v>
      </c>
      <c r="F12" s="57" t="s">
        <v>36</v>
      </c>
      <c r="G12" s="32">
        <v>199</v>
      </c>
      <c r="H12" s="57" t="s">
        <v>31</v>
      </c>
      <c r="I12" s="32">
        <v>202</v>
      </c>
      <c r="J12" s="57" t="s">
        <v>31</v>
      </c>
      <c r="K12" s="57">
        <v>158</v>
      </c>
      <c r="L12" s="57" t="s">
        <v>36</v>
      </c>
      <c r="M12" s="162">
        <f>'ROUND 1'!F37+'ROUND 1'!H37+'ROUND 1'!J37+'ROUND 1'!L37</f>
        <v>148</v>
      </c>
      <c r="N12" s="33">
        <f>SUMPRODUCT(VLOOKUP(D12,V4:W7,2,0)+(VLOOKUP(F12,V4:W7,2,0)+(VLOOKUP(H12,V4:W7,2,0)+(VLOOKUP(J12,V4:W7,2,0)+(VLOOKUP(L12,V4:W7,2,0))))))</f>
        <v>40</v>
      </c>
      <c r="O12" s="52">
        <f>C12+E12+G12+I12+K12+M12+N12</f>
        <v>1071</v>
      </c>
      <c r="P12" s="72"/>
      <c r="Q12" s="197"/>
      <c r="R12" s="198"/>
      <c r="S12" s="69"/>
      <c r="T12" s="199"/>
      <c r="U12" s="200"/>
      <c r="V12" s="56"/>
      <c r="W12" s="53"/>
      <c r="X12" s="54"/>
      <c r="Y12" s="107"/>
      <c r="Z12" s="189"/>
      <c r="AA12" s="189"/>
      <c r="AB12" s="189"/>
      <c r="AC12" s="189"/>
      <c r="AD12" s="108"/>
    </row>
    <row r="13" spans="1:30" ht="18" x14ac:dyDescent="0.25">
      <c r="A13" s="31">
        <v>2</v>
      </c>
      <c r="B13" s="166" t="s">
        <v>191</v>
      </c>
      <c r="C13" s="32">
        <v>157</v>
      </c>
      <c r="D13" s="57" t="s">
        <v>36</v>
      </c>
      <c r="E13" s="32">
        <v>177</v>
      </c>
      <c r="F13" s="57" t="s">
        <v>36</v>
      </c>
      <c r="G13" s="32">
        <v>166</v>
      </c>
      <c r="H13" s="57" t="s">
        <v>31</v>
      </c>
      <c r="I13" s="32">
        <v>145</v>
      </c>
      <c r="J13" s="57" t="s">
        <v>36</v>
      </c>
      <c r="K13" s="57">
        <v>165</v>
      </c>
      <c r="L13" s="57" t="s">
        <v>31</v>
      </c>
      <c r="M13" s="162">
        <f>'ROUND 1'!F28+'ROUND 1'!H28+'ROUND 1'!J28+'ROUND 1'!L28</f>
        <v>176</v>
      </c>
      <c r="N13" s="164">
        <f>SUMPRODUCT(VLOOKUP(D13,V4:W7,2,0)+(VLOOKUP(F13,V4:W7,2,0)+(VLOOKUP(H13,V4:W7,2,0)+(VLOOKUP(J13,V4:W7,2,0)+(VLOOKUP(L13,V4:W7,2,0))))))</f>
        <v>40</v>
      </c>
      <c r="O13" s="52">
        <f t="shared" ref="O13:O17" si="1">C13+E13+G13+I13+K13+M13+N13</f>
        <v>1026</v>
      </c>
      <c r="P13" s="72"/>
      <c r="Q13" s="197"/>
      <c r="R13" s="198"/>
      <c r="S13" s="69"/>
      <c r="T13" s="199"/>
      <c r="U13" s="200"/>
      <c r="V13" s="56"/>
      <c r="W13" s="53"/>
      <c r="X13" s="54"/>
      <c r="Y13" s="107"/>
      <c r="Z13" s="189"/>
      <c r="AA13" s="189"/>
      <c r="AB13" s="189"/>
      <c r="AC13" s="189"/>
      <c r="AD13" s="108"/>
    </row>
    <row r="14" spans="1:30" ht="18" x14ac:dyDescent="0.25">
      <c r="A14" s="31">
        <v>3</v>
      </c>
      <c r="B14" s="166" t="s">
        <v>82</v>
      </c>
      <c r="C14" s="32">
        <v>187</v>
      </c>
      <c r="D14" s="57" t="s">
        <v>36</v>
      </c>
      <c r="E14" s="32">
        <v>205</v>
      </c>
      <c r="F14" s="57" t="s">
        <v>31</v>
      </c>
      <c r="G14" s="32">
        <v>159</v>
      </c>
      <c r="H14" s="57" t="s">
        <v>36</v>
      </c>
      <c r="I14" s="32">
        <v>168</v>
      </c>
      <c r="J14" s="57" t="s">
        <v>31</v>
      </c>
      <c r="K14" s="57">
        <v>155</v>
      </c>
      <c r="L14" s="57" t="s">
        <v>36</v>
      </c>
      <c r="M14" s="162">
        <f>'ROUND 1'!F27+'ROUND 1'!H27+'ROUND 1'!J27+'ROUND 1'!L27</f>
        <v>100</v>
      </c>
      <c r="N14" s="33">
        <f>SUMPRODUCT(VLOOKUP(D14,V4:W7,2,0)+(VLOOKUP(F14,V4:W7,2,0)+(VLOOKUP(H14,V4:W7,2,0)+(VLOOKUP(J14,V4:W7,2,0)+(VLOOKUP(L14,V4:W7,2,0))))))</f>
        <v>40</v>
      </c>
      <c r="O14" s="52">
        <f t="shared" si="1"/>
        <v>1014</v>
      </c>
      <c r="P14" s="72"/>
      <c r="Q14" s="197"/>
      <c r="R14" s="198"/>
      <c r="S14" s="69"/>
      <c r="T14" s="199"/>
      <c r="U14" s="200"/>
      <c r="V14" s="56"/>
      <c r="W14" s="53"/>
      <c r="X14" s="54"/>
      <c r="Y14" s="107"/>
      <c r="Z14" s="189"/>
      <c r="AA14" s="189"/>
      <c r="AB14" s="189"/>
      <c r="AC14" s="189"/>
      <c r="AD14" s="108"/>
    </row>
    <row r="15" spans="1:30" ht="18" x14ac:dyDescent="0.25">
      <c r="A15" s="31">
        <v>4</v>
      </c>
      <c r="B15" s="166" t="s">
        <v>68</v>
      </c>
      <c r="C15" s="32">
        <v>205</v>
      </c>
      <c r="D15" s="57" t="s">
        <v>31</v>
      </c>
      <c r="E15" s="32">
        <v>166</v>
      </c>
      <c r="F15" s="57" t="s">
        <v>36</v>
      </c>
      <c r="G15" s="32">
        <v>157</v>
      </c>
      <c r="H15" s="57" t="s">
        <v>36</v>
      </c>
      <c r="I15" s="32">
        <v>185</v>
      </c>
      <c r="J15" s="57" t="s">
        <v>36</v>
      </c>
      <c r="K15" s="57">
        <v>163</v>
      </c>
      <c r="L15" s="57" t="s">
        <v>36</v>
      </c>
      <c r="M15" s="162">
        <f>'ROUND 1'!F14+'ROUND 1'!H14+'ROUND 1'!J14+'ROUND 1'!L14</f>
        <v>72</v>
      </c>
      <c r="N15" s="164">
        <f>SUMPRODUCT(VLOOKUP(D15,V4:W7,2,0)+(VLOOKUP(F15,V4:W7,2,0)+(VLOOKUP(H15,V4:W7,2,0)+(VLOOKUP(J15,V4:W7,2,0)+(VLOOKUP(L15,V4:W7,2,0))))))</f>
        <v>20</v>
      </c>
      <c r="O15" s="52">
        <f t="shared" si="1"/>
        <v>968</v>
      </c>
      <c r="P15" s="72"/>
      <c r="Q15" s="197"/>
      <c r="R15" s="198"/>
      <c r="S15" s="69"/>
      <c r="T15" s="199"/>
      <c r="U15" s="200"/>
      <c r="V15" s="56"/>
      <c r="W15" s="53"/>
      <c r="X15" s="54"/>
      <c r="Y15" s="107"/>
      <c r="Z15" s="189"/>
      <c r="AA15" s="189"/>
      <c r="AB15" s="189"/>
      <c r="AC15" s="189"/>
      <c r="AD15" s="108"/>
    </row>
    <row r="16" spans="1:30" ht="18" x14ac:dyDescent="0.25">
      <c r="A16" s="31">
        <v>5</v>
      </c>
      <c r="B16" s="166" t="s">
        <v>192</v>
      </c>
      <c r="C16" s="32">
        <v>103</v>
      </c>
      <c r="D16" s="57" t="s">
        <v>31</v>
      </c>
      <c r="E16" s="32">
        <v>105</v>
      </c>
      <c r="F16" s="57" t="s">
        <v>31</v>
      </c>
      <c r="G16" s="32">
        <v>103</v>
      </c>
      <c r="H16" s="57" t="s">
        <v>36</v>
      </c>
      <c r="I16" s="32">
        <v>121</v>
      </c>
      <c r="J16" s="57" t="s">
        <v>31</v>
      </c>
      <c r="K16" s="57">
        <v>113</v>
      </c>
      <c r="L16" s="57" t="s">
        <v>31</v>
      </c>
      <c r="M16" s="162">
        <f>'ROUND 1'!F20+'ROUND 1'!H20+'ROUND 1'!J20+'ROUND 1'!L20</f>
        <v>424</v>
      </c>
      <c r="N16" s="33">
        <f>SUMPRODUCT(VLOOKUP(D16,V4:W7,2,0)+(VLOOKUP(F16,V4:W7,2,0)+(VLOOKUP(H16,V4:W7,2,0)+(VLOOKUP(J16,V4:W7,2,0)+(VLOOKUP(L16,V4:W7,2,0))))))</f>
        <v>80</v>
      </c>
      <c r="O16" s="52">
        <f t="shared" si="1"/>
        <v>1049</v>
      </c>
      <c r="P16" s="72"/>
      <c r="Q16" s="197"/>
      <c r="R16" s="198"/>
      <c r="S16" s="69"/>
      <c r="T16" s="199"/>
      <c r="U16" s="200"/>
      <c r="V16" s="56"/>
      <c r="W16" s="53"/>
      <c r="X16" s="54"/>
      <c r="Y16" s="107"/>
      <c r="Z16" s="189"/>
      <c r="AA16" s="189"/>
      <c r="AB16" s="189"/>
      <c r="AC16" s="189"/>
      <c r="AD16" s="108"/>
    </row>
    <row r="17" spans="1:30" ht="18" x14ac:dyDescent="0.25">
      <c r="A17" s="31">
        <v>6</v>
      </c>
      <c r="B17" s="166" t="s">
        <v>62</v>
      </c>
      <c r="C17" s="32">
        <v>203</v>
      </c>
      <c r="D17" s="57" t="s">
        <v>31</v>
      </c>
      <c r="E17" s="32">
        <v>216</v>
      </c>
      <c r="F17" s="57" t="s">
        <v>31</v>
      </c>
      <c r="G17" s="32">
        <v>231</v>
      </c>
      <c r="H17" s="57" t="s">
        <v>31</v>
      </c>
      <c r="I17" s="32">
        <v>201</v>
      </c>
      <c r="J17" s="57" t="s">
        <v>36</v>
      </c>
      <c r="K17" s="57">
        <v>195</v>
      </c>
      <c r="L17" s="57" t="s">
        <v>31</v>
      </c>
      <c r="M17" s="162">
        <f>'ROUND 1'!F9+'ROUND 1'!H9+'ROUND 1'!J9+'ROUND 1'!L9</f>
        <v>124</v>
      </c>
      <c r="N17" s="33">
        <f>SUMPRODUCT(VLOOKUP(D17,V4:W7,2,0)+(VLOOKUP(F17,V4:W7,2,0)+(VLOOKUP(H17,V4:W7,2,0)+(VLOOKUP(J17,V4:W7,2,0)+(VLOOKUP(L17,V4:W7,2,0))))))</f>
        <v>80</v>
      </c>
      <c r="O17" s="52">
        <f t="shared" si="1"/>
        <v>1250</v>
      </c>
      <c r="P17" s="72"/>
      <c r="Q17" s="197"/>
      <c r="R17" s="198"/>
      <c r="S17" s="66"/>
      <c r="T17" s="199"/>
      <c r="U17" s="200"/>
      <c r="V17" s="56"/>
      <c r="W17" s="53"/>
      <c r="X17" s="54"/>
      <c r="Y17" s="107"/>
      <c r="Z17" s="189"/>
      <c r="AA17" s="189"/>
      <c r="AB17" s="189"/>
      <c r="AC17" s="189"/>
      <c r="AD17" s="108"/>
    </row>
    <row r="18" spans="1:30" ht="18" x14ac:dyDescent="0.25">
      <c r="A18" s="31"/>
      <c r="B18" s="10"/>
      <c r="C18" s="32"/>
      <c r="D18" s="32"/>
      <c r="E18" s="32"/>
      <c r="F18" s="32"/>
      <c r="G18" s="32"/>
      <c r="H18" s="32"/>
      <c r="I18" s="32"/>
      <c r="J18" s="32"/>
      <c r="K18" s="163"/>
      <c r="L18" s="163"/>
      <c r="M18" s="133"/>
      <c r="N18" s="33"/>
      <c r="O18" s="52"/>
      <c r="P18" s="72"/>
      <c r="Q18" s="197"/>
      <c r="R18" s="198"/>
      <c r="S18" s="66"/>
      <c r="T18" s="199"/>
      <c r="U18" s="200"/>
      <c r="V18" s="56"/>
      <c r="W18" s="53"/>
      <c r="X18" s="54"/>
      <c r="Y18" s="107"/>
      <c r="Z18" s="107"/>
      <c r="AA18" s="107"/>
      <c r="AB18" s="107"/>
      <c r="AC18" s="107"/>
      <c r="AD18" s="108"/>
    </row>
    <row r="19" spans="1:30" x14ac:dyDescent="0.2">
      <c r="A19" s="3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  <c r="Y19" s="107"/>
      <c r="Z19" s="107"/>
      <c r="AA19" s="107"/>
      <c r="AB19" s="107"/>
      <c r="AC19" s="107"/>
      <c r="AD19" s="108"/>
    </row>
    <row r="20" spans="1:30" x14ac:dyDescent="0.2">
      <c r="A20" s="30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  <c r="Y20" s="107"/>
      <c r="Z20" s="107"/>
      <c r="AA20" s="107"/>
      <c r="AB20" s="107"/>
      <c r="AC20" s="107"/>
      <c r="AD20" s="108"/>
    </row>
    <row r="21" spans="1:30" x14ac:dyDescent="0.2">
      <c r="A21" s="30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3"/>
      <c r="Y21" s="107"/>
      <c r="Z21" s="107"/>
      <c r="AA21" s="107"/>
      <c r="AB21" s="107"/>
      <c r="AC21" s="107"/>
      <c r="AD21" s="108"/>
    </row>
    <row r="22" spans="1:30" x14ac:dyDescent="0.2">
      <c r="A22" s="3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Y22" s="107"/>
      <c r="Z22" s="107"/>
      <c r="AA22" s="107"/>
      <c r="AB22" s="107"/>
      <c r="AC22" s="107"/>
      <c r="AD22" s="108"/>
    </row>
    <row r="23" spans="1:30" x14ac:dyDescent="0.2">
      <c r="A23" s="3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107"/>
      <c r="Z23" s="107"/>
      <c r="AA23" s="107"/>
      <c r="AB23" s="107"/>
      <c r="AC23" s="107"/>
      <c r="AD23" s="108"/>
    </row>
    <row r="24" spans="1:30" x14ac:dyDescent="0.2">
      <c r="A24" s="30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  <c r="Y24" s="107"/>
      <c r="Z24" s="107"/>
      <c r="AA24" s="107"/>
      <c r="AB24" s="107"/>
      <c r="AC24" s="107"/>
      <c r="AD24" s="108"/>
    </row>
    <row r="25" spans="1:30" x14ac:dyDescent="0.2">
      <c r="A25" s="30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107"/>
      <c r="Z25" s="107"/>
      <c r="AA25" s="107"/>
      <c r="AB25" s="107"/>
      <c r="AC25" s="107"/>
      <c r="AD25" s="108"/>
    </row>
    <row r="26" spans="1:30" x14ac:dyDescent="0.2">
      <c r="A26" s="30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  <c r="Y26" s="107"/>
      <c r="Z26" s="107"/>
      <c r="AA26" s="107"/>
      <c r="AB26" s="107"/>
      <c r="AC26" s="107"/>
      <c r="AD26" s="108"/>
    </row>
    <row r="27" spans="1:30" x14ac:dyDescent="0.2">
      <c r="A27" s="30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  <c r="Y27" s="107"/>
      <c r="Z27" s="107"/>
      <c r="AA27" s="107"/>
      <c r="AB27" s="107"/>
      <c r="AC27" s="107"/>
      <c r="AD27" s="108"/>
    </row>
    <row r="28" spans="1:30" x14ac:dyDescent="0.2">
      <c r="A28" s="30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  <c r="Y28" s="107"/>
      <c r="Z28" s="107"/>
      <c r="AA28" s="107"/>
      <c r="AB28" s="107"/>
      <c r="AC28" s="107"/>
      <c r="AD28" s="108"/>
    </row>
    <row r="29" spans="1:30" x14ac:dyDescent="0.2">
      <c r="A29" s="30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107"/>
      <c r="Z29" s="107"/>
      <c r="AA29" s="107"/>
      <c r="AB29" s="107"/>
      <c r="AC29" s="107"/>
      <c r="AD29" s="108"/>
    </row>
    <row r="30" spans="1:30" x14ac:dyDescent="0.2">
      <c r="A30" s="30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107"/>
      <c r="Z30" s="107"/>
      <c r="AA30" s="107"/>
      <c r="AB30" s="107"/>
      <c r="AC30" s="107"/>
      <c r="AD30" s="108"/>
    </row>
    <row r="31" spans="1:30" x14ac:dyDescent="0.2">
      <c r="A31" s="30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/>
      <c r="Y31" s="107"/>
      <c r="Z31" s="107"/>
      <c r="AA31" s="107"/>
      <c r="AB31" s="107"/>
      <c r="AC31" s="107"/>
      <c r="AD31" s="108"/>
    </row>
    <row r="32" spans="1:30" x14ac:dyDescent="0.2">
      <c r="A32" s="30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/>
      <c r="Y32" s="107"/>
      <c r="Z32" s="107"/>
      <c r="AA32" s="107"/>
      <c r="AB32" s="107"/>
      <c r="AC32" s="107"/>
      <c r="AD32" s="108"/>
    </row>
    <row r="33" spans="1:30" x14ac:dyDescent="0.2">
      <c r="A33" s="30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/>
      <c r="Y33" s="107"/>
      <c r="Z33" s="107"/>
      <c r="AA33" s="107"/>
      <c r="AB33" s="107"/>
      <c r="AC33" s="107"/>
      <c r="AD33" s="108"/>
    </row>
    <row r="34" spans="1:30" x14ac:dyDescent="0.2">
      <c r="A34" s="30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3"/>
      <c r="Y34" s="107"/>
      <c r="Z34" s="107"/>
      <c r="AA34" s="107"/>
      <c r="AB34" s="107"/>
      <c r="AC34" s="107"/>
      <c r="AD34" s="108"/>
    </row>
    <row r="35" spans="1:30" x14ac:dyDescent="0.2">
      <c r="A35" s="30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/>
      <c r="Y35" s="107"/>
      <c r="Z35" s="107"/>
      <c r="AA35" s="107"/>
      <c r="AB35" s="107"/>
      <c r="AC35" s="107"/>
      <c r="AD35" s="108"/>
    </row>
    <row r="36" spans="1:30" x14ac:dyDescent="0.2">
      <c r="A36" s="30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/>
      <c r="Y36" s="107"/>
      <c r="Z36" s="107"/>
      <c r="AA36" s="107"/>
      <c r="AB36" s="107"/>
      <c r="AC36" s="107"/>
      <c r="AD36" s="108"/>
    </row>
    <row r="37" spans="1:30" x14ac:dyDescent="0.2">
      <c r="A37" s="3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107"/>
      <c r="Z37" s="107"/>
      <c r="AA37" s="107"/>
      <c r="AB37" s="107"/>
      <c r="AC37" s="107"/>
      <c r="AD37" s="108"/>
    </row>
    <row r="38" spans="1:30" x14ac:dyDescent="0.2">
      <c r="A38" s="3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3"/>
      <c r="Y38" s="107"/>
      <c r="Z38" s="107"/>
      <c r="AA38" s="107"/>
      <c r="AB38" s="107"/>
      <c r="AC38" s="107"/>
      <c r="AD38" s="108"/>
    </row>
    <row r="39" spans="1:30" x14ac:dyDescent="0.2">
      <c r="A39" s="30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3"/>
      <c r="Y39" s="107"/>
      <c r="Z39" s="107"/>
      <c r="AA39" s="107"/>
      <c r="AB39" s="107"/>
      <c r="AC39" s="107"/>
      <c r="AD39" s="108"/>
    </row>
    <row r="40" spans="1:30" x14ac:dyDescent="0.2">
      <c r="A40" s="34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6"/>
      <c r="Y40" s="107"/>
      <c r="Z40" s="107"/>
      <c r="AA40" s="107"/>
      <c r="AB40" s="107"/>
      <c r="AC40" s="107"/>
      <c r="AD40" s="108"/>
    </row>
    <row r="41" spans="1:30" x14ac:dyDescent="0.2">
      <c r="Y41" s="109"/>
      <c r="Z41" s="109"/>
      <c r="AA41" s="109"/>
      <c r="AB41" s="109"/>
      <c r="AC41" s="109"/>
      <c r="AD41" s="110"/>
    </row>
  </sheetData>
  <sheetProtection sheet="1" objects="1" scenarios="1" selectLockedCells="1" selectUnlockedCells="1"/>
  <sortState xmlns:xlrd2="http://schemas.microsoft.com/office/spreadsheetml/2017/richdata2" ref="B5:O10">
    <sortCondition descending="1" ref="O5:O10"/>
  </sortState>
  <mergeCells count="38">
    <mergeCell ref="A2:O2"/>
    <mergeCell ref="Q2:U2"/>
    <mergeCell ref="Q3:U3"/>
    <mergeCell ref="Q4:R4"/>
    <mergeCell ref="T4:U4"/>
    <mergeCell ref="Q5:R5"/>
    <mergeCell ref="T5:U5"/>
    <mergeCell ref="Q6:R6"/>
    <mergeCell ref="T6:U6"/>
    <mergeCell ref="T9:U9"/>
    <mergeCell ref="Q10:R10"/>
    <mergeCell ref="T10:U10"/>
    <mergeCell ref="Q7:R7"/>
    <mergeCell ref="T7:U7"/>
    <mergeCell ref="Q8:R8"/>
    <mergeCell ref="T8:U8"/>
    <mergeCell ref="Q18:R18"/>
    <mergeCell ref="T18:U18"/>
    <mergeCell ref="Q15:R15"/>
    <mergeCell ref="T15:U15"/>
    <mergeCell ref="Q16:R16"/>
    <mergeCell ref="T16:U16"/>
    <mergeCell ref="A1:X1"/>
    <mergeCell ref="Z4:AC17"/>
    <mergeCell ref="B4:O4"/>
    <mergeCell ref="B11:O11"/>
    <mergeCell ref="V2:X2"/>
    <mergeCell ref="Q17:R17"/>
    <mergeCell ref="T17:U17"/>
    <mergeCell ref="Q13:R13"/>
    <mergeCell ref="T13:U13"/>
    <mergeCell ref="Q14:R14"/>
    <mergeCell ref="T14:U14"/>
    <mergeCell ref="Q11:R11"/>
    <mergeCell ref="T11:U11"/>
    <mergeCell ref="Q12:R12"/>
    <mergeCell ref="T12:U12"/>
    <mergeCell ref="Q9:R9"/>
  </mergeCells>
  <conditionalFormatting sqref="C12:N17 C5:N10">
    <cfRule type="cellIs" dxfId="32" priority="17" operator="lessThan">
      <formula>1</formula>
    </cfRule>
  </conditionalFormatting>
  <conditionalFormatting sqref="D5:D10 F5:F10 H5:H10 D12:D17 F12:F17 H12:H17 J12:N17 J5:N10">
    <cfRule type="containsText" dxfId="31" priority="12" operator="containsText" text="L">
      <formula>NOT(ISERROR(SEARCH("L",D5)))</formula>
    </cfRule>
    <cfRule type="containsText" dxfId="30" priority="13" operator="containsText" text="W">
      <formula>NOT(ISERROR(SEARCH("W",D5)))</formula>
    </cfRule>
  </conditionalFormatting>
  <conditionalFormatting sqref="D5:D10 F5:F10 H5:H10 D12:D17 F12:F17 H12:H17 J5:M10 J12:M17">
    <cfRule type="containsText" dxfId="29" priority="11" operator="containsText" text="d">
      <formula>NOT(ISERROR(SEARCH("d",D5)))</formula>
    </cfRule>
  </conditionalFormatting>
  <conditionalFormatting sqref="N10">
    <cfRule type="containsText" dxfId="28" priority="10" operator="containsText" text="#N/A">
      <formula>NOT(ISERROR(SEARCH("#N/A",N10)))</formula>
    </cfRule>
  </conditionalFormatting>
  <conditionalFormatting sqref="O5:O10">
    <cfRule type="cellIs" dxfId="27" priority="4" operator="between">
      <formula>999</formula>
      <formula>1099</formula>
    </cfRule>
    <cfRule type="cellIs" dxfId="26" priority="5" operator="between">
      <formula>1149</formula>
      <formula>1100</formula>
    </cfRule>
    <cfRule type="cellIs" dxfId="25" priority="6" operator="greaterThan">
      <formula>1150</formula>
    </cfRule>
  </conditionalFormatting>
  <conditionalFormatting sqref="O12:O17">
    <cfRule type="cellIs" dxfId="24" priority="1" operator="between">
      <formula>1020</formula>
      <formula>1049</formula>
    </cfRule>
    <cfRule type="cellIs" dxfId="23" priority="2" operator="between">
      <formula>1050</formula>
      <formula>1199</formula>
    </cfRule>
    <cfRule type="cellIs" dxfId="22" priority="3" operator="greaterThan">
      <formula>1200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A9B5-A3B5-47E7-9474-58E23C67ACA6}">
  <dimension ref="A1:H42"/>
  <sheetViews>
    <sheetView workbookViewId="0">
      <selection activeCell="F20" sqref="F20"/>
    </sheetView>
  </sheetViews>
  <sheetFormatPr defaultColWidth="9.140625" defaultRowHeight="12" x14ac:dyDescent="0.2"/>
  <cols>
    <col min="1" max="1" width="10.140625" style="113" customWidth="1"/>
    <col min="2" max="2" width="21.85546875" style="113" customWidth="1"/>
    <col min="3" max="3" width="11.7109375" style="113" customWidth="1"/>
    <col min="4" max="4" width="18.85546875" style="113" bestFit="1" customWidth="1"/>
    <col min="5" max="5" width="11.42578125" style="113" customWidth="1"/>
    <col min="6" max="6" width="23.28515625" style="113" customWidth="1"/>
    <col min="7" max="7" width="11.85546875" style="113" customWidth="1"/>
    <col min="8" max="8" width="23.85546875" style="113" customWidth="1"/>
    <col min="9" max="9" width="11.28515625" style="113" customWidth="1"/>
    <col min="10" max="10" width="27.85546875" style="113" customWidth="1"/>
    <col min="11" max="11" width="9.140625" style="113"/>
    <col min="12" max="12" width="18.140625" style="113" bestFit="1" customWidth="1"/>
    <col min="13" max="13" width="9.140625" style="113"/>
    <col min="14" max="14" width="17" style="113" bestFit="1" customWidth="1"/>
    <col min="15" max="15" width="10" style="113" bestFit="1" customWidth="1"/>
    <col min="16" max="16" width="19.5703125" style="113" bestFit="1" customWidth="1"/>
    <col min="17" max="17" width="10" style="113" bestFit="1" customWidth="1"/>
    <col min="18" max="18" width="12.5703125" style="113" bestFit="1" customWidth="1"/>
    <col min="19" max="16384" width="9.140625" style="113"/>
  </cols>
  <sheetData>
    <row r="1" spans="1:8" s="111" customFormat="1" ht="15" customHeight="1" x14ac:dyDescent="0.2">
      <c r="A1" s="215" t="s">
        <v>109</v>
      </c>
      <c r="B1" s="215"/>
      <c r="C1" s="216" t="s">
        <v>110</v>
      </c>
      <c r="D1" s="216"/>
      <c r="E1" s="215" t="s">
        <v>111</v>
      </c>
      <c r="F1" s="215"/>
      <c r="G1" s="216" t="s">
        <v>112</v>
      </c>
      <c r="H1" s="216"/>
    </row>
    <row r="2" spans="1:8" x14ac:dyDescent="0.2">
      <c r="A2" s="214" t="s">
        <v>103</v>
      </c>
      <c r="B2" s="214"/>
      <c r="C2" s="214" t="s">
        <v>103</v>
      </c>
      <c r="D2" s="214"/>
      <c r="E2" s="214" t="s">
        <v>103</v>
      </c>
      <c r="F2" s="214"/>
      <c r="G2" s="214" t="s">
        <v>103</v>
      </c>
      <c r="H2" s="214"/>
    </row>
    <row r="3" spans="1:8" s="112" customFormat="1" x14ac:dyDescent="0.2">
      <c r="A3" s="114" t="s">
        <v>104</v>
      </c>
      <c r="B3" s="115" t="s">
        <v>136</v>
      </c>
      <c r="C3" s="116" t="s">
        <v>104</v>
      </c>
      <c r="D3" s="117" t="s">
        <v>150</v>
      </c>
      <c r="E3" s="116" t="s">
        <v>104</v>
      </c>
      <c r="F3" s="117" t="s">
        <v>163</v>
      </c>
      <c r="G3" s="114" t="s">
        <v>104</v>
      </c>
      <c r="H3" s="115" t="s">
        <v>176</v>
      </c>
    </row>
    <row r="4" spans="1:8" s="112" customFormat="1" x14ac:dyDescent="0.2">
      <c r="A4" s="114" t="s">
        <v>105</v>
      </c>
      <c r="B4" s="115" t="s">
        <v>137</v>
      </c>
      <c r="C4" s="116" t="s">
        <v>105</v>
      </c>
      <c r="D4" s="117" t="s">
        <v>151</v>
      </c>
      <c r="E4" s="116" t="s">
        <v>105</v>
      </c>
      <c r="F4" s="115" t="s">
        <v>164</v>
      </c>
      <c r="G4" s="114" t="s">
        <v>105</v>
      </c>
      <c r="H4" s="115" t="s">
        <v>177</v>
      </c>
    </row>
    <row r="5" spans="1:8" s="112" customFormat="1" x14ac:dyDescent="0.2">
      <c r="A5" s="118" t="s">
        <v>106</v>
      </c>
      <c r="B5" s="115" t="s">
        <v>138</v>
      </c>
      <c r="C5" s="116" t="s">
        <v>106</v>
      </c>
      <c r="D5" s="117" t="s">
        <v>152</v>
      </c>
      <c r="E5" s="116" t="s">
        <v>106</v>
      </c>
      <c r="F5" s="117" t="s">
        <v>165</v>
      </c>
      <c r="G5" s="114" t="s">
        <v>106</v>
      </c>
      <c r="H5" s="115" t="s">
        <v>178</v>
      </c>
    </row>
    <row r="6" spans="1:8" s="112" customFormat="1" x14ac:dyDescent="0.2">
      <c r="A6" s="114" t="s">
        <v>107</v>
      </c>
      <c r="B6" s="115" t="s">
        <v>139</v>
      </c>
      <c r="C6" s="116" t="s">
        <v>107</v>
      </c>
      <c r="D6" s="117"/>
      <c r="E6" s="116" t="s">
        <v>107</v>
      </c>
      <c r="F6" s="117"/>
      <c r="G6" s="114" t="s">
        <v>107</v>
      </c>
      <c r="H6" s="117"/>
    </row>
    <row r="7" spans="1:8" s="112" customFormat="1" x14ac:dyDescent="0.2">
      <c r="A7" s="115"/>
      <c r="B7" s="115"/>
      <c r="C7" s="117"/>
      <c r="D7" s="117"/>
      <c r="E7" s="117"/>
      <c r="F7" s="117"/>
      <c r="G7" s="115"/>
      <c r="H7" s="115"/>
    </row>
    <row r="8" spans="1:8" ht="14.45" customHeight="1" x14ac:dyDescent="0.2">
      <c r="A8" s="214" t="s">
        <v>108</v>
      </c>
      <c r="B8" s="214"/>
      <c r="C8" s="214" t="s">
        <v>108</v>
      </c>
      <c r="D8" s="214"/>
      <c r="E8" s="214" t="s">
        <v>108</v>
      </c>
      <c r="F8" s="214"/>
      <c r="G8" s="214" t="s">
        <v>108</v>
      </c>
      <c r="H8" s="214"/>
    </row>
    <row r="9" spans="1:8" s="112" customFormat="1" x14ac:dyDescent="0.2">
      <c r="A9" s="114" t="s">
        <v>104</v>
      </c>
      <c r="B9" s="115" t="s">
        <v>140</v>
      </c>
      <c r="C9" s="116" t="s">
        <v>104</v>
      </c>
      <c r="D9" s="117" t="s">
        <v>153</v>
      </c>
      <c r="E9" s="116" t="s">
        <v>104</v>
      </c>
      <c r="F9" s="115" t="s">
        <v>166</v>
      </c>
      <c r="G9" s="114" t="s">
        <v>104</v>
      </c>
      <c r="H9" s="115" t="s">
        <v>179</v>
      </c>
    </row>
    <row r="10" spans="1:8" s="112" customFormat="1" x14ac:dyDescent="0.2">
      <c r="A10" s="114" t="s">
        <v>105</v>
      </c>
      <c r="B10" s="115" t="s">
        <v>141</v>
      </c>
      <c r="C10" s="116" t="s">
        <v>105</v>
      </c>
      <c r="D10" s="117" t="s">
        <v>154</v>
      </c>
      <c r="E10" s="116" t="s">
        <v>105</v>
      </c>
      <c r="F10" s="117" t="s">
        <v>167</v>
      </c>
      <c r="G10" s="114" t="s">
        <v>105</v>
      </c>
      <c r="H10" s="115" t="s">
        <v>180</v>
      </c>
    </row>
    <row r="11" spans="1:8" s="112" customFormat="1" x14ac:dyDescent="0.2">
      <c r="A11" s="114" t="s">
        <v>106</v>
      </c>
      <c r="B11" s="115" t="s">
        <v>142</v>
      </c>
      <c r="C11" s="116" t="s">
        <v>106</v>
      </c>
      <c r="D11" s="117" t="s">
        <v>155</v>
      </c>
      <c r="E11" s="116" t="s">
        <v>106</v>
      </c>
      <c r="F11" s="117" t="s">
        <v>168</v>
      </c>
      <c r="G11" s="114" t="s">
        <v>106</v>
      </c>
      <c r="H11" s="117" t="s">
        <v>181</v>
      </c>
    </row>
    <row r="12" spans="1:8" s="112" customFormat="1" x14ac:dyDescent="0.2">
      <c r="A12" s="114" t="s">
        <v>107</v>
      </c>
      <c r="B12" s="115"/>
      <c r="C12" s="116" t="s">
        <v>107</v>
      </c>
      <c r="D12" s="119" t="s">
        <v>156</v>
      </c>
      <c r="E12" s="116" t="s">
        <v>107</v>
      </c>
      <c r="F12" s="117"/>
      <c r="G12" s="114" t="s">
        <v>107</v>
      </c>
      <c r="H12" s="115"/>
    </row>
    <row r="13" spans="1:8" x14ac:dyDescent="0.2">
      <c r="A13" s="120"/>
      <c r="B13" s="120"/>
      <c r="C13" s="120"/>
      <c r="D13" s="120"/>
      <c r="E13" s="120"/>
      <c r="F13" s="120"/>
      <c r="G13" s="120"/>
      <c r="H13" s="120"/>
    </row>
    <row r="14" spans="1:8" x14ac:dyDescent="0.2">
      <c r="A14" s="120"/>
      <c r="B14" s="120"/>
      <c r="C14" s="120"/>
      <c r="D14" s="120"/>
      <c r="E14" s="120"/>
      <c r="F14" s="120"/>
      <c r="G14" s="120"/>
      <c r="H14" s="120"/>
    </row>
    <row r="15" spans="1:8" x14ac:dyDescent="0.2">
      <c r="A15" s="120"/>
      <c r="B15" s="120"/>
      <c r="C15" s="120"/>
      <c r="D15" s="120"/>
      <c r="E15" s="120"/>
      <c r="F15" s="120"/>
      <c r="G15" s="120"/>
      <c r="H15" s="120"/>
    </row>
    <row r="16" spans="1:8" x14ac:dyDescent="0.2">
      <c r="A16" s="215" t="s">
        <v>113</v>
      </c>
      <c r="B16" s="215"/>
      <c r="C16" s="216" t="s">
        <v>114</v>
      </c>
      <c r="D16" s="216"/>
      <c r="E16" s="215" t="s">
        <v>115</v>
      </c>
      <c r="F16" s="215"/>
      <c r="G16" s="216" t="s">
        <v>116</v>
      </c>
      <c r="H16" s="216"/>
    </row>
    <row r="17" spans="1:8" x14ac:dyDescent="0.2">
      <c r="A17" s="214" t="s">
        <v>103</v>
      </c>
      <c r="B17" s="214"/>
      <c r="C17" s="214" t="s">
        <v>103</v>
      </c>
      <c r="D17" s="214"/>
      <c r="E17" s="214" t="s">
        <v>103</v>
      </c>
      <c r="F17" s="214"/>
      <c r="G17" s="214" t="s">
        <v>103</v>
      </c>
      <c r="H17" s="214"/>
    </row>
    <row r="18" spans="1:8" x14ac:dyDescent="0.2">
      <c r="A18" s="114" t="s">
        <v>104</v>
      </c>
      <c r="B18" s="115" t="s">
        <v>143</v>
      </c>
      <c r="C18" s="114" t="s">
        <v>104</v>
      </c>
      <c r="D18" s="115" t="s">
        <v>157</v>
      </c>
      <c r="E18" s="114" t="s">
        <v>104</v>
      </c>
      <c r="F18" s="115" t="s">
        <v>169</v>
      </c>
      <c r="G18" s="114" t="s">
        <v>104</v>
      </c>
      <c r="H18" s="115" t="s">
        <v>182</v>
      </c>
    </row>
    <row r="19" spans="1:8" x14ac:dyDescent="0.2">
      <c r="A19" s="114" t="s">
        <v>105</v>
      </c>
      <c r="B19" s="115" t="s">
        <v>144</v>
      </c>
      <c r="C19" s="114" t="s">
        <v>105</v>
      </c>
      <c r="D19" s="115" t="s">
        <v>158</v>
      </c>
      <c r="E19" s="114" t="s">
        <v>105</v>
      </c>
      <c r="F19" s="115" t="s">
        <v>170</v>
      </c>
      <c r="G19" s="114" t="s">
        <v>105</v>
      </c>
      <c r="H19" s="115" t="s">
        <v>183</v>
      </c>
    </row>
    <row r="20" spans="1:8" x14ac:dyDescent="0.2">
      <c r="A20" s="114" t="s">
        <v>106</v>
      </c>
      <c r="B20" s="115" t="s">
        <v>145</v>
      </c>
      <c r="C20" s="114" t="s">
        <v>106</v>
      </c>
      <c r="D20" s="115" t="s">
        <v>159</v>
      </c>
      <c r="E20" s="114" t="s">
        <v>106</v>
      </c>
      <c r="F20" s="115" t="s">
        <v>171</v>
      </c>
      <c r="G20" s="114" t="s">
        <v>106</v>
      </c>
      <c r="H20" s="115" t="s">
        <v>184</v>
      </c>
    </row>
    <row r="21" spans="1:8" x14ac:dyDescent="0.2">
      <c r="A21" s="114" t="s">
        <v>107</v>
      </c>
      <c r="B21" s="115" t="s">
        <v>146</v>
      </c>
      <c r="C21" s="114" t="s">
        <v>107</v>
      </c>
      <c r="D21" s="115"/>
      <c r="E21" s="114" t="s">
        <v>107</v>
      </c>
      <c r="F21" s="115" t="s">
        <v>172</v>
      </c>
      <c r="G21" s="114" t="s">
        <v>107</v>
      </c>
      <c r="H21" s="115" t="s">
        <v>118</v>
      </c>
    </row>
    <row r="22" spans="1:8" x14ac:dyDescent="0.2">
      <c r="A22" s="115"/>
      <c r="B22" s="115"/>
      <c r="C22" s="115"/>
      <c r="D22" s="115"/>
      <c r="E22" s="115"/>
      <c r="F22" s="115"/>
      <c r="G22" s="115"/>
      <c r="H22" s="115"/>
    </row>
    <row r="23" spans="1:8" x14ac:dyDescent="0.2">
      <c r="A23" s="214" t="s">
        <v>108</v>
      </c>
      <c r="B23" s="214"/>
      <c r="C23" s="214" t="s">
        <v>108</v>
      </c>
      <c r="D23" s="214"/>
      <c r="E23" s="214" t="s">
        <v>108</v>
      </c>
      <c r="F23" s="214"/>
      <c r="G23" s="214" t="s">
        <v>108</v>
      </c>
      <c r="H23" s="214"/>
    </row>
    <row r="24" spans="1:8" x14ac:dyDescent="0.2">
      <c r="A24" s="114" t="s">
        <v>104</v>
      </c>
      <c r="B24" s="117" t="s">
        <v>147</v>
      </c>
      <c r="C24" s="114" t="s">
        <v>104</v>
      </c>
      <c r="D24" s="115" t="s">
        <v>160</v>
      </c>
      <c r="E24" s="114" t="s">
        <v>104</v>
      </c>
      <c r="F24" s="115" t="s">
        <v>173</v>
      </c>
      <c r="G24" s="114" t="s">
        <v>104</v>
      </c>
      <c r="H24" s="119" t="s">
        <v>185</v>
      </c>
    </row>
    <row r="25" spans="1:8" x14ac:dyDescent="0.2">
      <c r="A25" s="114" t="s">
        <v>105</v>
      </c>
      <c r="B25" s="115" t="s">
        <v>148</v>
      </c>
      <c r="C25" s="114" t="s">
        <v>105</v>
      </c>
      <c r="D25" s="115" t="s">
        <v>161</v>
      </c>
      <c r="E25" s="114" t="s">
        <v>105</v>
      </c>
      <c r="F25" s="115" t="s">
        <v>174</v>
      </c>
      <c r="G25" s="114" t="s">
        <v>105</v>
      </c>
      <c r="H25" s="119" t="s">
        <v>186</v>
      </c>
    </row>
    <row r="26" spans="1:8" x14ac:dyDescent="0.2">
      <c r="A26" s="114" t="s">
        <v>106</v>
      </c>
      <c r="B26" s="115" t="s">
        <v>149</v>
      </c>
      <c r="C26" s="114" t="s">
        <v>106</v>
      </c>
      <c r="D26" s="117" t="s">
        <v>162</v>
      </c>
      <c r="E26" s="114" t="s">
        <v>106</v>
      </c>
      <c r="F26" s="115" t="s">
        <v>175</v>
      </c>
      <c r="G26" s="114" t="s">
        <v>106</v>
      </c>
      <c r="H26" s="119" t="s">
        <v>187</v>
      </c>
    </row>
    <row r="27" spans="1:8" x14ac:dyDescent="0.2">
      <c r="A27" s="114" t="s">
        <v>107</v>
      </c>
      <c r="B27" s="115"/>
      <c r="C27" s="114" t="s">
        <v>107</v>
      </c>
      <c r="D27" s="115"/>
      <c r="E27" s="114" t="s">
        <v>107</v>
      </c>
      <c r="F27" s="115"/>
      <c r="G27" s="114" t="s">
        <v>107</v>
      </c>
      <c r="H27" s="117"/>
    </row>
    <row r="28" spans="1:8" x14ac:dyDescent="0.2">
      <c r="A28" s="120"/>
      <c r="B28" s="120"/>
      <c r="C28" s="120"/>
      <c r="D28" s="120"/>
      <c r="E28" s="120"/>
      <c r="F28" s="120"/>
      <c r="G28" s="120"/>
      <c r="H28" s="120"/>
    </row>
    <row r="29" spans="1:8" x14ac:dyDescent="0.2">
      <c r="A29" s="120"/>
      <c r="B29" s="120"/>
      <c r="C29" s="120"/>
      <c r="D29" s="120"/>
      <c r="E29" s="120"/>
      <c r="F29" s="120"/>
      <c r="G29" s="120"/>
      <c r="H29" s="120"/>
    </row>
    <row r="30" spans="1:8" x14ac:dyDescent="0.2">
      <c r="A30" s="120"/>
      <c r="B30" s="120"/>
      <c r="C30" s="120"/>
      <c r="D30" s="120"/>
      <c r="E30" s="120"/>
      <c r="F30" s="120"/>
      <c r="G30" s="120"/>
      <c r="H30" s="120"/>
    </row>
    <row r="31" spans="1:8" x14ac:dyDescent="0.2">
      <c r="A31" s="215" t="s">
        <v>117</v>
      </c>
      <c r="B31" s="215"/>
      <c r="C31" s="120"/>
      <c r="D31" s="120"/>
      <c r="E31" s="120"/>
      <c r="F31" s="120"/>
      <c r="G31" s="120"/>
      <c r="H31" s="120"/>
    </row>
    <row r="32" spans="1:8" x14ac:dyDescent="0.2">
      <c r="A32" s="214" t="s">
        <v>103</v>
      </c>
      <c r="B32" s="214"/>
      <c r="C32" s="120"/>
      <c r="D32" s="120"/>
      <c r="E32" s="120"/>
      <c r="F32" s="120"/>
      <c r="G32" s="120"/>
      <c r="H32" s="120"/>
    </row>
    <row r="33" spans="1:8" x14ac:dyDescent="0.2">
      <c r="A33" s="121" t="s">
        <v>104</v>
      </c>
      <c r="B33" s="122" t="s">
        <v>118</v>
      </c>
      <c r="C33" s="120"/>
      <c r="D33" s="120"/>
      <c r="E33" s="120"/>
      <c r="F33" s="120"/>
      <c r="G33" s="120"/>
      <c r="H33" s="120"/>
    </row>
    <row r="34" spans="1:8" x14ac:dyDescent="0.2">
      <c r="A34" s="121" t="s">
        <v>105</v>
      </c>
      <c r="B34" s="122" t="s">
        <v>118</v>
      </c>
      <c r="C34" s="120"/>
      <c r="D34" s="120"/>
      <c r="E34" s="120"/>
      <c r="F34" s="120"/>
      <c r="G34" s="120"/>
      <c r="H34" s="120"/>
    </row>
    <row r="35" spans="1:8" x14ac:dyDescent="0.2">
      <c r="A35" s="121" t="s">
        <v>106</v>
      </c>
      <c r="B35" s="123" t="s">
        <v>119</v>
      </c>
      <c r="C35" s="120"/>
      <c r="D35" s="120"/>
      <c r="E35" s="120"/>
      <c r="F35" s="120"/>
      <c r="G35" s="120"/>
      <c r="H35" s="120"/>
    </row>
    <row r="36" spans="1:8" x14ac:dyDescent="0.2">
      <c r="A36" s="121" t="s">
        <v>107</v>
      </c>
      <c r="B36" s="122" t="s">
        <v>118</v>
      </c>
      <c r="C36" s="120"/>
      <c r="D36" s="120"/>
      <c r="E36" s="120"/>
      <c r="F36" s="120"/>
      <c r="G36" s="120"/>
      <c r="H36" s="120"/>
    </row>
    <row r="37" spans="1:8" x14ac:dyDescent="0.2">
      <c r="A37" s="122"/>
      <c r="B37" s="122"/>
      <c r="C37" s="120"/>
      <c r="D37" s="120"/>
      <c r="E37" s="120"/>
      <c r="F37" s="120"/>
      <c r="G37" s="120"/>
      <c r="H37" s="120"/>
    </row>
    <row r="38" spans="1:8" x14ac:dyDescent="0.2">
      <c r="A38" s="213" t="s">
        <v>108</v>
      </c>
      <c r="B38" s="213"/>
      <c r="C38" s="120"/>
      <c r="D38" s="120"/>
      <c r="E38" s="120"/>
      <c r="F38" s="120"/>
      <c r="G38" s="120"/>
      <c r="H38" s="120"/>
    </row>
    <row r="39" spans="1:8" x14ac:dyDescent="0.2">
      <c r="A39" s="121" t="s">
        <v>104</v>
      </c>
      <c r="B39" s="122" t="s">
        <v>118</v>
      </c>
      <c r="C39" s="120"/>
      <c r="D39" s="120"/>
      <c r="E39" s="120"/>
      <c r="F39" s="120"/>
      <c r="G39" s="120"/>
      <c r="H39" s="120"/>
    </row>
    <row r="40" spans="1:8" x14ac:dyDescent="0.2">
      <c r="A40" s="121" t="s">
        <v>105</v>
      </c>
      <c r="B40" s="123" t="s">
        <v>120</v>
      </c>
      <c r="C40" s="120"/>
      <c r="D40" s="120"/>
      <c r="E40" s="120"/>
      <c r="F40" s="120"/>
      <c r="G40" s="120"/>
      <c r="H40" s="120"/>
    </row>
    <row r="41" spans="1:8" x14ac:dyDescent="0.2">
      <c r="A41" s="121" t="s">
        <v>106</v>
      </c>
      <c r="B41" s="122" t="s">
        <v>118</v>
      </c>
      <c r="C41" s="120"/>
      <c r="D41" s="120"/>
      <c r="E41" s="120"/>
      <c r="F41" s="120"/>
      <c r="G41" s="120"/>
      <c r="H41" s="120"/>
    </row>
    <row r="42" spans="1:8" x14ac:dyDescent="0.2">
      <c r="A42" s="121" t="s">
        <v>107</v>
      </c>
      <c r="B42" s="122" t="s">
        <v>118</v>
      </c>
      <c r="C42" s="120"/>
      <c r="D42" s="120"/>
      <c r="E42" s="120"/>
      <c r="F42" s="120"/>
      <c r="G42" s="120"/>
      <c r="H42" s="120"/>
    </row>
  </sheetData>
  <mergeCells count="27">
    <mergeCell ref="E23:F23"/>
    <mergeCell ref="G23:H23"/>
    <mergeCell ref="A1:B1"/>
    <mergeCell ref="C1:D1"/>
    <mergeCell ref="E1:F1"/>
    <mergeCell ref="G1:H1"/>
    <mergeCell ref="A16:B16"/>
    <mergeCell ref="A2:B2"/>
    <mergeCell ref="C2:D2"/>
    <mergeCell ref="E2:F2"/>
    <mergeCell ref="G2:H2"/>
    <mergeCell ref="A38:B38"/>
    <mergeCell ref="A8:B8"/>
    <mergeCell ref="C8:D8"/>
    <mergeCell ref="E8:F8"/>
    <mergeCell ref="G8:H8"/>
    <mergeCell ref="A23:B23"/>
    <mergeCell ref="C23:D23"/>
    <mergeCell ref="C17:D17"/>
    <mergeCell ref="E17:F17"/>
    <mergeCell ref="G17:H17"/>
    <mergeCell ref="A32:B32"/>
    <mergeCell ref="E16:F16"/>
    <mergeCell ref="G16:H16"/>
    <mergeCell ref="A31:B31"/>
    <mergeCell ref="C16:D16"/>
    <mergeCell ref="A17:B17"/>
  </mergeCells>
  <pageMargins left="0" right="0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6"/>
  <sheetViews>
    <sheetView workbookViewId="0">
      <selection activeCell="J4" sqref="J4"/>
    </sheetView>
  </sheetViews>
  <sheetFormatPr defaultRowHeight="12.75" x14ac:dyDescent="0.2"/>
  <cols>
    <col min="3" max="3" width="4.7109375" customWidth="1"/>
    <col min="6" max="6" width="4.7109375" customWidth="1"/>
    <col min="9" max="9" width="4.7109375" customWidth="1"/>
  </cols>
  <sheetData>
    <row r="3" spans="1:11" x14ac:dyDescent="0.2">
      <c r="A3" s="1"/>
      <c r="B3" s="1" t="s">
        <v>2</v>
      </c>
      <c r="D3" s="6">
        <v>227</v>
      </c>
      <c r="G3" s="5" t="s">
        <v>3</v>
      </c>
      <c r="J3" s="7">
        <v>0.8</v>
      </c>
    </row>
    <row r="6" spans="1:11" x14ac:dyDescent="0.2">
      <c r="A6" s="1" t="s">
        <v>0</v>
      </c>
      <c r="B6" s="3" t="s">
        <v>1</v>
      </c>
      <c r="C6" s="1"/>
      <c r="D6" s="1" t="s">
        <v>0</v>
      </c>
      <c r="E6" s="3" t="s">
        <v>1</v>
      </c>
      <c r="F6" s="1"/>
      <c r="G6" s="1" t="s">
        <v>0</v>
      </c>
      <c r="H6" s="3" t="s">
        <v>1</v>
      </c>
      <c r="I6" s="1"/>
      <c r="J6" s="1" t="s">
        <v>0</v>
      </c>
      <c r="K6" s="3" t="s">
        <v>1</v>
      </c>
    </row>
    <row r="7" spans="1:11" x14ac:dyDescent="0.2">
      <c r="A7" s="1">
        <v>80</v>
      </c>
      <c r="B7" s="4">
        <f>IF(A7&gt;=$D$3,0,INT($J$3*($D$3-A7)))</f>
        <v>117</v>
      </c>
      <c r="C7" s="2"/>
      <c r="D7" s="1">
        <f>A46+1</f>
        <v>120</v>
      </c>
      <c r="E7" s="4">
        <f>IF(D7&gt;=$D$3,0,INT($J$3*($D$3-D7)))</f>
        <v>85</v>
      </c>
      <c r="F7" s="2"/>
      <c r="G7" s="1">
        <f>D46+1</f>
        <v>160</v>
      </c>
      <c r="H7" s="4">
        <f>IF(G7&gt;=$D$3,0,INT($J$3*($D$3-G7)))</f>
        <v>53</v>
      </c>
      <c r="I7" s="2"/>
      <c r="J7" s="1">
        <f>G46+1</f>
        <v>200</v>
      </c>
      <c r="K7" s="4">
        <f>IF(J7&gt;=$D$3,0,INT($J$3*($D$3-J7)))</f>
        <v>21</v>
      </c>
    </row>
    <row r="8" spans="1:11" x14ac:dyDescent="0.2">
      <c r="A8" s="1">
        <f>A7+1</f>
        <v>81</v>
      </c>
      <c r="B8" s="4">
        <f t="shared" ref="B8:B46" si="0">IF(A8&gt;=$D$3,0,INT($J$3*($D$3-A8)))</f>
        <v>116</v>
      </c>
      <c r="C8" s="2"/>
      <c r="D8" s="1">
        <f t="shared" ref="D8:D46" si="1">D7+1</f>
        <v>121</v>
      </c>
      <c r="E8" s="4">
        <f t="shared" ref="E8:E46" si="2">IF(D8&gt;=$D$3,0,INT($J$3*($D$3-D8)))</f>
        <v>84</v>
      </c>
      <c r="F8" s="2"/>
      <c r="G8" s="1">
        <f t="shared" ref="G8:G46" si="3">G7+1</f>
        <v>161</v>
      </c>
      <c r="H8" s="4">
        <f t="shared" ref="H8:H46" si="4">IF(G8&gt;=$D$3,0,INT($J$3*($D$3-G8)))</f>
        <v>52</v>
      </c>
      <c r="I8" s="2"/>
      <c r="J8" s="1">
        <f t="shared" ref="J8:J46" si="5">J7+1</f>
        <v>201</v>
      </c>
      <c r="K8" s="4">
        <f t="shared" ref="K8:K46" si="6">IF(J8&gt;=$D$3,0,INT($J$3*($D$3-J8)))</f>
        <v>20</v>
      </c>
    </row>
    <row r="9" spans="1:11" x14ac:dyDescent="0.2">
      <c r="A9" s="1">
        <f t="shared" ref="A9:A46" si="7">A8+1</f>
        <v>82</v>
      </c>
      <c r="B9" s="4">
        <f t="shared" si="0"/>
        <v>116</v>
      </c>
      <c r="C9" s="2"/>
      <c r="D9" s="1">
        <f t="shared" si="1"/>
        <v>122</v>
      </c>
      <c r="E9" s="4">
        <f t="shared" si="2"/>
        <v>84</v>
      </c>
      <c r="F9" s="2"/>
      <c r="G9" s="1">
        <f t="shared" si="3"/>
        <v>162</v>
      </c>
      <c r="H9" s="4">
        <f t="shared" si="4"/>
        <v>52</v>
      </c>
      <c r="I9" s="2"/>
      <c r="J9" s="1">
        <f t="shared" si="5"/>
        <v>202</v>
      </c>
      <c r="K9" s="4">
        <f t="shared" si="6"/>
        <v>20</v>
      </c>
    </row>
    <row r="10" spans="1:11" x14ac:dyDescent="0.2">
      <c r="A10" s="1">
        <f t="shared" si="7"/>
        <v>83</v>
      </c>
      <c r="B10" s="4">
        <f t="shared" si="0"/>
        <v>115</v>
      </c>
      <c r="C10" s="2"/>
      <c r="D10" s="1">
        <f t="shared" si="1"/>
        <v>123</v>
      </c>
      <c r="E10" s="4">
        <f t="shared" si="2"/>
        <v>83</v>
      </c>
      <c r="F10" s="2"/>
      <c r="G10" s="1">
        <f t="shared" si="3"/>
        <v>163</v>
      </c>
      <c r="H10" s="4">
        <f t="shared" si="4"/>
        <v>51</v>
      </c>
      <c r="I10" s="2"/>
      <c r="J10" s="1">
        <f t="shared" si="5"/>
        <v>203</v>
      </c>
      <c r="K10" s="4">
        <f t="shared" si="6"/>
        <v>19</v>
      </c>
    </row>
    <row r="11" spans="1:11" x14ac:dyDescent="0.2">
      <c r="A11" s="1">
        <f t="shared" si="7"/>
        <v>84</v>
      </c>
      <c r="B11" s="4">
        <f t="shared" si="0"/>
        <v>114</v>
      </c>
      <c r="C11" s="2"/>
      <c r="D11" s="1">
        <f t="shared" si="1"/>
        <v>124</v>
      </c>
      <c r="E11" s="4">
        <f t="shared" si="2"/>
        <v>82</v>
      </c>
      <c r="F11" s="2"/>
      <c r="G11" s="1">
        <f t="shared" si="3"/>
        <v>164</v>
      </c>
      <c r="H11" s="4">
        <f t="shared" si="4"/>
        <v>50</v>
      </c>
      <c r="I11" s="2"/>
      <c r="J11" s="1">
        <f t="shared" si="5"/>
        <v>204</v>
      </c>
      <c r="K11" s="4">
        <f t="shared" si="6"/>
        <v>18</v>
      </c>
    </row>
    <row r="12" spans="1:11" x14ac:dyDescent="0.2">
      <c r="A12" s="1">
        <f t="shared" si="7"/>
        <v>85</v>
      </c>
      <c r="B12" s="4">
        <f t="shared" si="0"/>
        <v>113</v>
      </c>
      <c r="C12" s="2"/>
      <c r="D12" s="1">
        <f t="shared" si="1"/>
        <v>125</v>
      </c>
      <c r="E12" s="4">
        <f t="shared" si="2"/>
        <v>81</v>
      </c>
      <c r="F12" s="2"/>
      <c r="G12" s="1">
        <f t="shared" si="3"/>
        <v>165</v>
      </c>
      <c r="H12" s="4">
        <f t="shared" si="4"/>
        <v>49</v>
      </c>
      <c r="I12" s="2"/>
      <c r="J12" s="1">
        <f t="shared" si="5"/>
        <v>205</v>
      </c>
      <c r="K12" s="4">
        <f t="shared" si="6"/>
        <v>17</v>
      </c>
    </row>
    <row r="13" spans="1:11" x14ac:dyDescent="0.2">
      <c r="A13" s="1">
        <f t="shared" si="7"/>
        <v>86</v>
      </c>
      <c r="B13" s="4">
        <f t="shared" si="0"/>
        <v>112</v>
      </c>
      <c r="C13" s="2"/>
      <c r="D13" s="1">
        <f t="shared" si="1"/>
        <v>126</v>
      </c>
      <c r="E13" s="4">
        <f t="shared" si="2"/>
        <v>80</v>
      </c>
      <c r="F13" s="2"/>
      <c r="G13" s="1">
        <f t="shared" si="3"/>
        <v>166</v>
      </c>
      <c r="H13" s="4">
        <f t="shared" si="4"/>
        <v>48</v>
      </c>
      <c r="I13" s="2"/>
      <c r="J13" s="1">
        <f t="shared" si="5"/>
        <v>206</v>
      </c>
      <c r="K13" s="4">
        <f t="shared" si="6"/>
        <v>16</v>
      </c>
    </row>
    <row r="14" spans="1:11" x14ac:dyDescent="0.2">
      <c r="A14" s="1">
        <f t="shared" si="7"/>
        <v>87</v>
      </c>
      <c r="B14" s="4">
        <f t="shared" si="0"/>
        <v>112</v>
      </c>
      <c r="C14" s="2"/>
      <c r="D14" s="1">
        <f t="shared" si="1"/>
        <v>127</v>
      </c>
      <c r="E14" s="4">
        <f t="shared" si="2"/>
        <v>80</v>
      </c>
      <c r="F14" s="2"/>
      <c r="G14" s="1">
        <f t="shared" si="3"/>
        <v>167</v>
      </c>
      <c r="H14" s="4">
        <f t="shared" si="4"/>
        <v>48</v>
      </c>
      <c r="I14" s="2"/>
      <c r="J14" s="1">
        <f t="shared" si="5"/>
        <v>207</v>
      </c>
      <c r="K14" s="4">
        <f t="shared" si="6"/>
        <v>16</v>
      </c>
    </row>
    <row r="15" spans="1:11" x14ac:dyDescent="0.2">
      <c r="A15" s="1">
        <f t="shared" si="7"/>
        <v>88</v>
      </c>
      <c r="B15" s="4">
        <f t="shared" si="0"/>
        <v>111</v>
      </c>
      <c r="C15" s="2"/>
      <c r="D15" s="1">
        <f t="shared" si="1"/>
        <v>128</v>
      </c>
      <c r="E15" s="4">
        <f t="shared" si="2"/>
        <v>79</v>
      </c>
      <c r="F15" s="2"/>
      <c r="G15" s="1">
        <f t="shared" si="3"/>
        <v>168</v>
      </c>
      <c r="H15" s="4">
        <f t="shared" si="4"/>
        <v>47</v>
      </c>
      <c r="I15" s="2"/>
      <c r="J15" s="1">
        <f t="shared" si="5"/>
        <v>208</v>
      </c>
      <c r="K15" s="4">
        <f t="shared" si="6"/>
        <v>15</v>
      </c>
    </row>
    <row r="16" spans="1:11" x14ac:dyDescent="0.2">
      <c r="A16" s="1">
        <f t="shared" si="7"/>
        <v>89</v>
      </c>
      <c r="B16" s="4">
        <f t="shared" si="0"/>
        <v>110</v>
      </c>
      <c r="C16" s="2"/>
      <c r="D16" s="1">
        <f t="shared" si="1"/>
        <v>129</v>
      </c>
      <c r="E16" s="4">
        <f t="shared" si="2"/>
        <v>78</v>
      </c>
      <c r="F16" s="2"/>
      <c r="G16" s="1">
        <f t="shared" si="3"/>
        <v>169</v>
      </c>
      <c r="H16" s="4">
        <f t="shared" si="4"/>
        <v>46</v>
      </c>
      <c r="I16" s="2"/>
      <c r="J16" s="1">
        <f t="shared" si="5"/>
        <v>209</v>
      </c>
      <c r="K16" s="4">
        <f t="shared" si="6"/>
        <v>14</v>
      </c>
    </row>
    <row r="17" spans="1:11" x14ac:dyDescent="0.2">
      <c r="A17" s="1">
        <f t="shared" si="7"/>
        <v>90</v>
      </c>
      <c r="B17" s="4">
        <f t="shared" si="0"/>
        <v>109</v>
      </c>
      <c r="C17" s="2"/>
      <c r="D17" s="1">
        <f t="shared" si="1"/>
        <v>130</v>
      </c>
      <c r="E17" s="4">
        <f t="shared" si="2"/>
        <v>77</v>
      </c>
      <c r="F17" s="2"/>
      <c r="G17" s="1">
        <f t="shared" si="3"/>
        <v>170</v>
      </c>
      <c r="H17" s="4">
        <f t="shared" si="4"/>
        <v>45</v>
      </c>
      <c r="I17" s="2"/>
      <c r="J17" s="1">
        <f t="shared" si="5"/>
        <v>210</v>
      </c>
      <c r="K17" s="4">
        <f t="shared" si="6"/>
        <v>13</v>
      </c>
    </row>
    <row r="18" spans="1:11" x14ac:dyDescent="0.2">
      <c r="A18" s="1">
        <f t="shared" si="7"/>
        <v>91</v>
      </c>
      <c r="B18" s="4">
        <f t="shared" si="0"/>
        <v>108</v>
      </c>
      <c r="C18" s="2"/>
      <c r="D18" s="1">
        <f t="shared" si="1"/>
        <v>131</v>
      </c>
      <c r="E18" s="4">
        <f t="shared" si="2"/>
        <v>76</v>
      </c>
      <c r="F18" s="2"/>
      <c r="G18" s="1">
        <f t="shared" si="3"/>
        <v>171</v>
      </c>
      <c r="H18" s="4">
        <f t="shared" si="4"/>
        <v>44</v>
      </c>
      <c r="I18" s="2"/>
      <c r="J18" s="1">
        <f t="shared" si="5"/>
        <v>211</v>
      </c>
      <c r="K18" s="4">
        <f t="shared" si="6"/>
        <v>12</v>
      </c>
    </row>
    <row r="19" spans="1:11" x14ac:dyDescent="0.2">
      <c r="A19" s="1">
        <f t="shared" si="7"/>
        <v>92</v>
      </c>
      <c r="B19" s="4">
        <f t="shared" si="0"/>
        <v>108</v>
      </c>
      <c r="C19" s="2"/>
      <c r="D19" s="1">
        <f t="shared" si="1"/>
        <v>132</v>
      </c>
      <c r="E19" s="4">
        <f t="shared" si="2"/>
        <v>76</v>
      </c>
      <c r="F19" s="2"/>
      <c r="G19" s="1">
        <f t="shared" si="3"/>
        <v>172</v>
      </c>
      <c r="H19" s="4">
        <f t="shared" si="4"/>
        <v>44</v>
      </c>
      <c r="I19" s="2"/>
      <c r="J19" s="1">
        <f t="shared" si="5"/>
        <v>212</v>
      </c>
      <c r="K19" s="4">
        <f t="shared" si="6"/>
        <v>12</v>
      </c>
    </row>
    <row r="20" spans="1:11" x14ac:dyDescent="0.2">
      <c r="A20" s="1">
        <f t="shared" si="7"/>
        <v>93</v>
      </c>
      <c r="B20" s="4">
        <f t="shared" si="0"/>
        <v>107</v>
      </c>
      <c r="C20" s="2"/>
      <c r="D20" s="1">
        <f t="shared" si="1"/>
        <v>133</v>
      </c>
      <c r="E20" s="4">
        <f t="shared" si="2"/>
        <v>75</v>
      </c>
      <c r="F20" s="2"/>
      <c r="G20" s="1">
        <f t="shared" si="3"/>
        <v>173</v>
      </c>
      <c r="H20" s="4">
        <f t="shared" si="4"/>
        <v>43</v>
      </c>
      <c r="I20" s="2"/>
      <c r="J20" s="1">
        <f t="shared" si="5"/>
        <v>213</v>
      </c>
      <c r="K20" s="4">
        <f t="shared" si="6"/>
        <v>11</v>
      </c>
    </row>
    <row r="21" spans="1:11" x14ac:dyDescent="0.2">
      <c r="A21" s="1">
        <f t="shared" si="7"/>
        <v>94</v>
      </c>
      <c r="B21" s="4">
        <f t="shared" si="0"/>
        <v>106</v>
      </c>
      <c r="C21" s="2"/>
      <c r="D21" s="1">
        <f t="shared" si="1"/>
        <v>134</v>
      </c>
      <c r="E21" s="4">
        <f t="shared" si="2"/>
        <v>74</v>
      </c>
      <c r="F21" s="2"/>
      <c r="G21" s="1">
        <f t="shared" si="3"/>
        <v>174</v>
      </c>
      <c r="H21" s="4">
        <f t="shared" si="4"/>
        <v>42</v>
      </c>
      <c r="I21" s="2"/>
      <c r="J21" s="1">
        <f t="shared" si="5"/>
        <v>214</v>
      </c>
      <c r="K21" s="4">
        <f t="shared" si="6"/>
        <v>10</v>
      </c>
    </row>
    <row r="22" spans="1:11" x14ac:dyDescent="0.2">
      <c r="A22" s="1">
        <f t="shared" si="7"/>
        <v>95</v>
      </c>
      <c r="B22" s="4">
        <f t="shared" si="0"/>
        <v>105</v>
      </c>
      <c r="C22" s="2"/>
      <c r="D22" s="1">
        <f t="shared" si="1"/>
        <v>135</v>
      </c>
      <c r="E22" s="4">
        <f t="shared" si="2"/>
        <v>73</v>
      </c>
      <c r="F22" s="2"/>
      <c r="G22" s="1">
        <f t="shared" si="3"/>
        <v>175</v>
      </c>
      <c r="H22" s="4">
        <f t="shared" si="4"/>
        <v>41</v>
      </c>
      <c r="I22" s="2"/>
      <c r="J22" s="1">
        <f t="shared" si="5"/>
        <v>215</v>
      </c>
      <c r="K22" s="4">
        <f t="shared" si="6"/>
        <v>9</v>
      </c>
    </row>
    <row r="23" spans="1:11" x14ac:dyDescent="0.2">
      <c r="A23" s="1">
        <f t="shared" si="7"/>
        <v>96</v>
      </c>
      <c r="B23" s="4">
        <f t="shared" si="0"/>
        <v>104</v>
      </c>
      <c r="C23" s="2"/>
      <c r="D23" s="1">
        <f t="shared" si="1"/>
        <v>136</v>
      </c>
      <c r="E23" s="4">
        <f t="shared" si="2"/>
        <v>72</v>
      </c>
      <c r="F23" s="2"/>
      <c r="G23" s="1">
        <f t="shared" si="3"/>
        <v>176</v>
      </c>
      <c r="H23" s="4">
        <f t="shared" si="4"/>
        <v>40</v>
      </c>
      <c r="I23" s="2"/>
      <c r="J23" s="1">
        <f t="shared" si="5"/>
        <v>216</v>
      </c>
      <c r="K23" s="4">
        <f t="shared" si="6"/>
        <v>8</v>
      </c>
    </row>
    <row r="24" spans="1:11" x14ac:dyDescent="0.2">
      <c r="A24" s="1">
        <f t="shared" si="7"/>
        <v>97</v>
      </c>
      <c r="B24" s="4">
        <f t="shared" si="0"/>
        <v>104</v>
      </c>
      <c r="C24" s="2"/>
      <c r="D24" s="1">
        <f t="shared" si="1"/>
        <v>137</v>
      </c>
      <c r="E24" s="4">
        <f t="shared" si="2"/>
        <v>72</v>
      </c>
      <c r="F24" s="2"/>
      <c r="G24" s="1">
        <f t="shared" si="3"/>
        <v>177</v>
      </c>
      <c r="H24" s="4">
        <f t="shared" si="4"/>
        <v>40</v>
      </c>
      <c r="I24" s="2"/>
      <c r="J24" s="1">
        <f t="shared" si="5"/>
        <v>217</v>
      </c>
      <c r="K24" s="4">
        <f t="shared" si="6"/>
        <v>8</v>
      </c>
    </row>
    <row r="25" spans="1:11" x14ac:dyDescent="0.2">
      <c r="A25" s="1">
        <f t="shared" si="7"/>
        <v>98</v>
      </c>
      <c r="B25" s="4">
        <f t="shared" si="0"/>
        <v>103</v>
      </c>
      <c r="C25" s="2"/>
      <c r="D25" s="1">
        <f t="shared" si="1"/>
        <v>138</v>
      </c>
      <c r="E25" s="4">
        <f t="shared" si="2"/>
        <v>71</v>
      </c>
      <c r="F25" s="2"/>
      <c r="G25" s="1">
        <f t="shared" si="3"/>
        <v>178</v>
      </c>
      <c r="H25" s="4">
        <f t="shared" si="4"/>
        <v>39</v>
      </c>
      <c r="I25" s="2"/>
      <c r="J25" s="1">
        <f t="shared" si="5"/>
        <v>218</v>
      </c>
      <c r="K25" s="4">
        <f t="shared" si="6"/>
        <v>7</v>
      </c>
    </row>
    <row r="26" spans="1:11" x14ac:dyDescent="0.2">
      <c r="A26" s="1">
        <f t="shared" si="7"/>
        <v>99</v>
      </c>
      <c r="B26" s="4">
        <f t="shared" si="0"/>
        <v>102</v>
      </c>
      <c r="C26" s="2"/>
      <c r="D26" s="1">
        <f t="shared" si="1"/>
        <v>139</v>
      </c>
      <c r="E26" s="4">
        <f t="shared" si="2"/>
        <v>70</v>
      </c>
      <c r="F26" s="2"/>
      <c r="G26" s="1">
        <f t="shared" si="3"/>
        <v>179</v>
      </c>
      <c r="H26" s="4">
        <f t="shared" si="4"/>
        <v>38</v>
      </c>
      <c r="I26" s="2"/>
      <c r="J26" s="1">
        <f t="shared" si="5"/>
        <v>219</v>
      </c>
      <c r="K26" s="4">
        <f t="shared" si="6"/>
        <v>6</v>
      </c>
    </row>
    <row r="27" spans="1:11" x14ac:dyDescent="0.2">
      <c r="A27" s="1">
        <f t="shared" si="7"/>
        <v>100</v>
      </c>
      <c r="B27" s="4">
        <f t="shared" si="0"/>
        <v>101</v>
      </c>
      <c r="C27" s="2"/>
      <c r="D27" s="1">
        <f t="shared" si="1"/>
        <v>140</v>
      </c>
      <c r="E27" s="4">
        <f t="shared" si="2"/>
        <v>69</v>
      </c>
      <c r="F27" s="2"/>
      <c r="G27" s="1">
        <f t="shared" si="3"/>
        <v>180</v>
      </c>
      <c r="H27" s="4">
        <f t="shared" si="4"/>
        <v>37</v>
      </c>
      <c r="I27" s="2"/>
      <c r="J27" s="1">
        <f t="shared" si="5"/>
        <v>220</v>
      </c>
      <c r="K27" s="4">
        <f t="shared" si="6"/>
        <v>5</v>
      </c>
    </row>
    <row r="28" spans="1:11" x14ac:dyDescent="0.2">
      <c r="A28" s="1">
        <f t="shared" si="7"/>
        <v>101</v>
      </c>
      <c r="B28" s="4">
        <f t="shared" si="0"/>
        <v>100</v>
      </c>
      <c r="C28" s="2"/>
      <c r="D28" s="1">
        <f t="shared" si="1"/>
        <v>141</v>
      </c>
      <c r="E28" s="4">
        <f t="shared" si="2"/>
        <v>68</v>
      </c>
      <c r="F28" s="2"/>
      <c r="G28" s="1">
        <f t="shared" si="3"/>
        <v>181</v>
      </c>
      <c r="H28" s="4">
        <f t="shared" si="4"/>
        <v>36</v>
      </c>
      <c r="I28" s="2"/>
      <c r="J28" s="1">
        <f t="shared" si="5"/>
        <v>221</v>
      </c>
      <c r="K28" s="4">
        <f t="shared" si="6"/>
        <v>4</v>
      </c>
    </row>
    <row r="29" spans="1:11" x14ac:dyDescent="0.2">
      <c r="A29" s="1">
        <f t="shared" si="7"/>
        <v>102</v>
      </c>
      <c r="B29" s="4">
        <f t="shared" si="0"/>
        <v>100</v>
      </c>
      <c r="C29" s="2"/>
      <c r="D29" s="1">
        <f t="shared" si="1"/>
        <v>142</v>
      </c>
      <c r="E29" s="4">
        <f t="shared" si="2"/>
        <v>68</v>
      </c>
      <c r="F29" s="2"/>
      <c r="G29" s="1">
        <f t="shared" si="3"/>
        <v>182</v>
      </c>
      <c r="H29" s="4">
        <f t="shared" si="4"/>
        <v>36</v>
      </c>
      <c r="I29" s="2"/>
      <c r="J29" s="1">
        <f t="shared" si="5"/>
        <v>222</v>
      </c>
      <c r="K29" s="4">
        <f t="shared" si="6"/>
        <v>4</v>
      </c>
    </row>
    <row r="30" spans="1:11" x14ac:dyDescent="0.2">
      <c r="A30" s="1">
        <f t="shared" si="7"/>
        <v>103</v>
      </c>
      <c r="B30" s="4">
        <f t="shared" si="0"/>
        <v>99</v>
      </c>
      <c r="C30" s="2"/>
      <c r="D30" s="1">
        <f t="shared" si="1"/>
        <v>143</v>
      </c>
      <c r="E30" s="4">
        <f t="shared" si="2"/>
        <v>67</v>
      </c>
      <c r="F30" s="2"/>
      <c r="G30" s="1">
        <f t="shared" si="3"/>
        <v>183</v>
      </c>
      <c r="H30" s="4">
        <f t="shared" si="4"/>
        <v>35</v>
      </c>
      <c r="I30" s="2"/>
      <c r="J30" s="1">
        <f t="shared" si="5"/>
        <v>223</v>
      </c>
      <c r="K30" s="4">
        <f t="shared" si="6"/>
        <v>3</v>
      </c>
    </row>
    <row r="31" spans="1:11" x14ac:dyDescent="0.2">
      <c r="A31" s="1">
        <f t="shared" si="7"/>
        <v>104</v>
      </c>
      <c r="B31" s="4">
        <f t="shared" si="0"/>
        <v>98</v>
      </c>
      <c r="C31" s="2"/>
      <c r="D31" s="1">
        <f t="shared" si="1"/>
        <v>144</v>
      </c>
      <c r="E31" s="4">
        <f t="shared" si="2"/>
        <v>66</v>
      </c>
      <c r="F31" s="2"/>
      <c r="G31" s="1">
        <f t="shared" si="3"/>
        <v>184</v>
      </c>
      <c r="H31" s="4">
        <f t="shared" si="4"/>
        <v>34</v>
      </c>
      <c r="I31" s="2"/>
      <c r="J31" s="1">
        <f t="shared" si="5"/>
        <v>224</v>
      </c>
      <c r="K31" s="4">
        <f t="shared" si="6"/>
        <v>2</v>
      </c>
    </row>
    <row r="32" spans="1:11" x14ac:dyDescent="0.2">
      <c r="A32" s="1">
        <f t="shared" si="7"/>
        <v>105</v>
      </c>
      <c r="B32" s="4">
        <f t="shared" si="0"/>
        <v>97</v>
      </c>
      <c r="C32" s="2"/>
      <c r="D32" s="1">
        <f t="shared" si="1"/>
        <v>145</v>
      </c>
      <c r="E32" s="4">
        <f t="shared" si="2"/>
        <v>65</v>
      </c>
      <c r="F32" s="2"/>
      <c r="G32" s="1">
        <f t="shared" si="3"/>
        <v>185</v>
      </c>
      <c r="H32" s="4">
        <f t="shared" si="4"/>
        <v>33</v>
      </c>
      <c r="I32" s="2"/>
      <c r="J32" s="1">
        <f t="shared" si="5"/>
        <v>225</v>
      </c>
      <c r="K32" s="4">
        <f t="shared" si="6"/>
        <v>1</v>
      </c>
    </row>
    <row r="33" spans="1:11" x14ac:dyDescent="0.2">
      <c r="A33" s="1">
        <f t="shared" si="7"/>
        <v>106</v>
      </c>
      <c r="B33" s="4">
        <f t="shared" si="0"/>
        <v>96</v>
      </c>
      <c r="C33" s="2"/>
      <c r="D33" s="1">
        <f t="shared" si="1"/>
        <v>146</v>
      </c>
      <c r="E33" s="4">
        <f t="shared" si="2"/>
        <v>64</v>
      </c>
      <c r="F33" s="2"/>
      <c r="G33" s="1">
        <f t="shared" si="3"/>
        <v>186</v>
      </c>
      <c r="H33" s="4">
        <f t="shared" si="4"/>
        <v>32</v>
      </c>
      <c r="I33" s="2"/>
      <c r="J33" s="1">
        <f t="shared" si="5"/>
        <v>226</v>
      </c>
      <c r="K33" s="4">
        <f t="shared" si="6"/>
        <v>0</v>
      </c>
    </row>
    <row r="34" spans="1:11" x14ac:dyDescent="0.2">
      <c r="A34" s="1">
        <f t="shared" si="7"/>
        <v>107</v>
      </c>
      <c r="B34" s="4">
        <f t="shared" si="0"/>
        <v>96</v>
      </c>
      <c r="C34" s="2"/>
      <c r="D34" s="1">
        <f t="shared" si="1"/>
        <v>147</v>
      </c>
      <c r="E34" s="4">
        <f t="shared" si="2"/>
        <v>64</v>
      </c>
      <c r="F34" s="2"/>
      <c r="G34" s="1">
        <f t="shared" si="3"/>
        <v>187</v>
      </c>
      <c r="H34" s="4">
        <f t="shared" si="4"/>
        <v>32</v>
      </c>
      <c r="I34" s="2"/>
      <c r="J34" s="1">
        <f t="shared" si="5"/>
        <v>227</v>
      </c>
      <c r="K34" s="4">
        <f t="shared" si="6"/>
        <v>0</v>
      </c>
    </row>
    <row r="35" spans="1:11" x14ac:dyDescent="0.2">
      <c r="A35" s="1">
        <f t="shared" si="7"/>
        <v>108</v>
      </c>
      <c r="B35" s="4">
        <f t="shared" si="0"/>
        <v>95</v>
      </c>
      <c r="C35" s="2"/>
      <c r="D35" s="1">
        <f t="shared" si="1"/>
        <v>148</v>
      </c>
      <c r="E35" s="4">
        <f t="shared" si="2"/>
        <v>63</v>
      </c>
      <c r="F35" s="2"/>
      <c r="G35" s="1">
        <f t="shared" si="3"/>
        <v>188</v>
      </c>
      <c r="H35" s="4">
        <f t="shared" si="4"/>
        <v>31</v>
      </c>
      <c r="I35" s="2"/>
      <c r="J35" s="1">
        <f t="shared" si="5"/>
        <v>228</v>
      </c>
      <c r="K35" s="4">
        <f t="shared" si="6"/>
        <v>0</v>
      </c>
    </row>
    <row r="36" spans="1:11" x14ac:dyDescent="0.2">
      <c r="A36" s="1">
        <f t="shared" si="7"/>
        <v>109</v>
      </c>
      <c r="B36" s="4">
        <f t="shared" si="0"/>
        <v>94</v>
      </c>
      <c r="C36" s="2"/>
      <c r="D36" s="1">
        <f t="shared" si="1"/>
        <v>149</v>
      </c>
      <c r="E36" s="4">
        <f t="shared" si="2"/>
        <v>62</v>
      </c>
      <c r="F36" s="2"/>
      <c r="G36" s="1">
        <f t="shared" si="3"/>
        <v>189</v>
      </c>
      <c r="H36" s="4">
        <f t="shared" si="4"/>
        <v>30</v>
      </c>
      <c r="I36" s="2"/>
      <c r="J36" s="1">
        <f t="shared" si="5"/>
        <v>229</v>
      </c>
      <c r="K36" s="4">
        <f t="shared" si="6"/>
        <v>0</v>
      </c>
    </row>
    <row r="37" spans="1:11" x14ac:dyDescent="0.2">
      <c r="A37" s="1">
        <f t="shared" si="7"/>
        <v>110</v>
      </c>
      <c r="B37" s="4">
        <f t="shared" si="0"/>
        <v>93</v>
      </c>
      <c r="C37" s="2"/>
      <c r="D37" s="1">
        <f t="shared" si="1"/>
        <v>150</v>
      </c>
      <c r="E37" s="4">
        <f t="shared" si="2"/>
        <v>61</v>
      </c>
      <c r="F37" s="2"/>
      <c r="G37" s="1">
        <f t="shared" si="3"/>
        <v>190</v>
      </c>
      <c r="H37" s="4">
        <f t="shared" si="4"/>
        <v>29</v>
      </c>
      <c r="I37" s="2"/>
      <c r="J37" s="1">
        <f t="shared" si="5"/>
        <v>230</v>
      </c>
      <c r="K37" s="4">
        <f t="shared" si="6"/>
        <v>0</v>
      </c>
    </row>
    <row r="38" spans="1:11" x14ac:dyDescent="0.2">
      <c r="A38" s="1">
        <f t="shared" si="7"/>
        <v>111</v>
      </c>
      <c r="B38" s="4">
        <f t="shared" si="0"/>
        <v>92</v>
      </c>
      <c r="C38" s="2"/>
      <c r="D38" s="1">
        <f t="shared" si="1"/>
        <v>151</v>
      </c>
      <c r="E38" s="4">
        <f t="shared" si="2"/>
        <v>60</v>
      </c>
      <c r="F38" s="2"/>
      <c r="G38" s="1">
        <f t="shared" si="3"/>
        <v>191</v>
      </c>
      <c r="H38" s="4">
        <f t="shared" si="4"/>
        <v>28</v>
      </c>
      <c r="I38" s="2"/>
      <c r="J38" s="1">
        <f t="shared" si="5"/>
        <v>231</v>
      </c>
      <c r="K38" s="4">
        <f t="shared" si="6"/>
        <v>0</v>
      </c>
    </row>
    <row r="39" spans="1:11" x14ac:dyDescent="0.2">
      <c r="A39" s="1">
        <f t="shared" si="7"/>
        <v>112</v>
      </c>
      <c r="B39" s="4">
        <f t="shared" si="0"/>
        <v>92</v>
      </c>
      <c r="C39" s="2"/>
      <c r="D39" s="1">
        <f t="shared" si="1"/>
        <v>152</v>
      </c>
      <c r="E39" s="4">
        <f t="shared" si="2"/>
        <v>60</v>
      </c>
      <c r="F39" s="2"/>
      <c r="G39" s="1">
        <f t="shared" si="3"/>
        <v>192</v>
      </c>
      <c r="H39" s="4">
        <f t="shared" si="4"/>
        <v>28</v>
      </c>
      <c r="I39" s="2"/>
      <c r="J39" s="1">
        <f t="shared" si="5"/>
        <v>232</v>
      </c>
      <c r="K39" s="4">
        <f t="shared" si="6"/>
        <v>0</v>
      </c>
    </row>
    <row r="40" spans="1:11" x14ac:dyDescent="0.2">
      <c r="A40" s="1">
        <f t="shared" si="7"/>
        <v>113</v>
      </c>
      <c r="B40" s="4">
        <f t="shared" si="0"/>
        <v>91</v>
      </c>
      <c r="C40" s="2"/>
      <c r="D40" s="1">
        <f t="shared" si="1"/>
        <v>153</v>
      </c>
      <c r="E40" s="4">
        <f t="shared" si="2"/>
        <v>59</v>
      </c>
      <c r="F40" s="2"/>
      <c r="G40" s="1">
        <f t="shared" si="3"/>
        <v>193</v>
      </c>
      <c r="H40" s="4">
        <f t="shared" si="4"/>
        <v>27</v>
      </c>
      <c r="I40" s="2"/>
      <c r="J40" s="1">
        <f t="shared" si="5"/>
        <v>233</v>
      </c>
      <c r="K40" s="4">
        <f t="shared" si="6"/>
        <v>0</v>
      </c>
    </row>
    <row r="41" spans="1:11" x14ac:dyDescent="0.2">
      <c r="A41" s="1">
        <f t="shared" si="7"/>
        <v>114</v>
      </c>
      <c r="B41" s="4">
        <f t="shared" si="0"/>
        <v>90</v>
      </c>
      <c r="C41" s="2"/>
      <c r="D41" s="1">
        <f t="shared" si="1"/>
        <v>154</v>
      </c>
      <c r="E41" s="4">
        <f t="shared" si="2"/>
        <v>58</v>
      </c>
      <c r="F41" s="2"/>
      <c r="G41" s="1">
        <f t="shared" si="3"/>
        <v>194</v>
      </c>
      <c r="H41" s="4">
        <f t="shared" si="4"/>
        <v>26</v>
      </c>
      <c r="I41" s="2"/>
      <c r="J41" s="1">
        <f t="shared" si="5"/>
        <v>234</v>
      </c>
      <c r="K41" s="4">
        <f t="shared" si="6"/>
        <v>0</v>
      </c>
    </row>
    <row r="42" spans="1:11" x14ac:dyDescent="0.2">
      <c r="A42" s="1">
        <f t="shared" si="7"/>
        <v>115</v>
      </c>
      <c r="B42" s="4">
        <f t="shared" si="0"/>
        <v>89</v>
      </c>
      <c r="C42" s="2"/>
      <c r="D42" s="1">
        <f t="shared" si="1"/>
        <v>155</v>
      </c>
      <c r="E42" s="4">
        <f t="shared" si="2"/>
        <v>57</v>
      </c>
      <c r="F42" s="2"/>
      <c r="G42" s="1">
        <f t="shared" si="3"/>
        <v>195</v>
      </c>
      <c r="H42" s="4">
        <f t="shared" si="4"/>
        <v>25</v>
      </c>
      <c r="I42" s="2"/>
      <c r="J42" s="1">
        <f t="shared" si="5"/>
        <v>235</v>
      </c>
      <c r="K42" s="4">
        <f t="shared" si="6"/>
        <v>0</v>
      </c>
    </row>
    <row r="43" spans="1:11" x14ac:dyDescent="0.2">
      <c r="A43" s="1">
        <f t="shared" si="7"/>
        <v>116</v>
      </c>
      <c r="B43" s="4">
        <f t="shared" si="0"/>
        <v>88</v>
      </c>
      <c r="C43" s="2"/>
      <c r="D43" s="1">
        <f t="shared" si="1"/>
        <v>156</v>
      </c>
      <c r="E43" s="4">
        <f t="shared" si="2"/>
        <v>56</v>
      </c>
      <c r="F43" s="2"/>
      <c r="G43" s="1">
        <f t="shared" si="3"/>
        <v>196</v>
      </c>
      <c r="H43" s="4">
        <f t="shared" si="4"/>
        <v>24</v>
      </c>
      <c r="I43" s="2"/>
      <c r="J43" s="1">
        <f t="shared" si="5"/>
        <v>236</v>
      </c>
      <c r="K43" s="4">
        <f t="shared" si="6"/>
        <v>0</v>
      </c>
    </row>
    <row r="44" spans="1:11" x14ac:dyDescent="0.2">
      <c r="A44" s="1">
        <f t="shared" si="7"/>
        <v>117</v>
      </c>
      <c r="B44" s="4">
        <f t="shared" si="0"/>
        <v>88</v>
      </c>
      <c r="C44" s="2"/>
      <c r="D44" s="1">
        <f t="shared" si="1"/>
        <v>157</v>
      </c>
      <c r="E44" s="4">
        <f t="shared" si="2"/>
        <v>56</v>
      </c>
      <c r="F44" s="2"/>
      <c r="G44" s="1">
        <f t="shared" si="3"/>
        <v>197</v>
      </c>
      <c r="H44" s="4">
        <f t="shared" si="4"/>
        <v>24</v>
      </c>
      <c r="I44" s="2"/>
      <c r="J44" s="1">
        <f t="shared" si="5"/>
        <v>237</v>
      </c>
      <c r="K44" s="4">
        <f t="shared" si="6"/>
        <v>0</v>
      </c>
    </row>
    <row r="45" spans="1:11" x14ac:dyDescent="0.2">
      <c r="A45" s="1">
        <f t="shared" si="7"/>
        <v>118</v>
      </c>
      <c r="B45" s="4">
        <f t="shared" si="0"/>
        <v>87</v>
      </c>
      <c r="C45" s="2"/>
      <c r="D45" s="1">
        <f t="shared" si="1"/>
        <v>158</v>
      </c>
      <c r="E45" s="4">
        <f t="shared" si="2"/>
        <v>55</v>
      </c>
      <c r="F45" s="2"/>
      <c r="G45" s="1">
        <f t="shared" si="3"/>
        <v>198</v>
      </c>
      <c r="H45" s="4">
        <f t="shared" si="4"/>
        <v>23</v>
      </c>
      <c r="I45" s="2"/>
      <c r="J45" s="1">
        <f t="shared" si="5"/>
        <v>238</v>
      </c>
      <c r="K45" s="4">
        <f t="shared" si="6"/>
        <v>0</v>
      </c>
    </row>
    <row r="46" spans="1:11" x14ac:dyDescent="0.2">
      <c r="A46" s="1">
        <f t="shared" si="7"/>
        <v>119</v>
      </c>
      <c r="B46" s="4">
        <f t="shared" si="0"/>
        <v>86</v>
      </c>
      <c r="C46" s="2"/>
      <c r="D46" s="1">
        <f t="shared" si="1"/>
        <v>159</v>
      </c>
      <c r="E46" s="4">
        <f t="shared" si="2"/>
        <v>54</v>
      </c>
      <c r="F46" s="2"/>
      <c r="G46" s="1">
        <f t="shared" si="3"/>
        <v>199</v>
      </c>
      <c r="H46" s="4">
        <f t="shared" si="4"/>
        <v>22</v>
      </c>
      <c r="I46" s="2"/>
      <c r="J46" s="1">
        <f t="shared" si="5"/>
        <v>239</v>
      </c>
      <c r="K46" s="4">
        <f t="shared" si="6"/>
        <v>0</v>
      </c>
    </row>
  </sheetData>
  <sheetProtection password="931B" sheet="1" objects="1" scenarios="1"/>
  <dataValidations xWindow="221" yWindow="169" count="2">
    <dataValidation type="whole" allowBlank="1" showInputMessage="1" showErrorMessage="1" errorTitle="Bad figure" error="Please enter a number between 150 and 240." promptTitle="Handicap Base" prompt="Enter the figure (between 150 and 240) that the handicap is based on." sqref="D3" xr:uid="{00000000-0002-0000-0000-000000000000}">
      <formula1>150</formula1>
      <formula2>240</formula2>
    </dataValidation>
    <dataValidation type="decimal" allowBlank="1" showInputMessage="1" showErrorMessage="1" errorTitle="Out of Range" error="Enter a value between 65 and 110% (.65 to 1.10)" promptTitle="Handicap Percentage" prompt="Enter the handicap percentage. You can either enter as a decimal or a percentage. If 66 and 2/3 percent, enter as =2/3" sqref="J3" xr:uid="{00000000-0002-0000-0000-000001000000}">
      <formula1>0.65</formula1>
      <formula2>1.1</formula2>
    </dataValidation>
  </dataValidations>
  <printOptions gridLines="1"/>
  <pageMargins left="0.74803149606299213" right="0.74803149606299213" top="0.98425196850393704" bottom="0.98425196850393704" header="0.51181102362204722" footer="0.51181102362204722"/>
  <pageSetup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E4D5-900F-4B5D-80DA-35114B047B7C}">
  <sheetPr>
    <tabColor theme="6"/>
  </sheetPr>
  <dimension ref="A1:BP73"/>
  <sheetViews>
    <sheetView topLeftCell="A13" zoomScale="75" zoomScaleNormal="75" workbookViewId="0">
      <selection activeCell="B38" sqref="B38:AR58"/>
    </sheetView>
  </sheetViews>
  <sheetFormatPr defaultColWidth="9.140625" defaultRowHeight="14.25" x14ac:dyDescent="0.2"/>
  <cols>
    <col min="1" max="1" width="3.7109375" style="8" customWidth="1"/>
    <col min="2" max="2" width="23.7109375" style="8" customWidth="1"/>
    <col min="3" max="3" width="10.5703125" style="8" customWidth="1"/>
    <col min="4" max="4" width="10.7109375" style="8" customWidth="1"/>
    <col min="5" max="20" width="6.7109375" style="8" customWidth="1"/>
    <col min="21" max="22" width="8.85546875" style="8" customWidth="1"/>
    <col min="23" max="23" width="5.140625" style="8" customWidth="1"/>
    <col min="24" max="24" width="22.7109375" style="8" customWidth="1"/>
    <col min="25" max="26" width="10.7109375" style="8" customWidth="1"/>
    <col min="27" max="41" width="6.7109375" style="8" customWidth="1"/>
    <col min="42" max="42" width="6.28515625" style="8" customWidth="1"/>
    <col min="43" max="43" width="8.5703125" style="8" customWidth="1"/>
    <col min="44" max="44" width="8.85546875" style="8" customWidth="1"/>
    <col min="45" max="45" width="14.85546875" style="175" customWidth="1"/>
    <col min="46" max="68" width="9.140625" style="175"/>
    <col min="69" max="16384" width="9.140625" style="8"/>
  </cols>
  <sheetData>
    <row r="1" spans="1:68" ht="101.25" customHeight="1" thickBot="1" x14ac:dyDescent="0.25">
      <c r="A1" s="217" t="s">
        <v>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BP1" s="219"/>
    </row>
    <row r="2" spans="1:68" ht="25.5" customHeight="1" thickTop="1" x14ac:dyDescent="0.2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9"/>
      <c r="X2" s="183" t="s">
        <v>23</v>
      </c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4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220"/>
    </row>
    <row r="3" spans="1:68" ht="30" x14ac:dyDescent="0.2">
      <c r="A3" s="221"/>
      <c r="B3" s="55" t="s">
        <v>5</v>
      </c>
      <c r="C3" s="42" t="s">
        <v>26</v>
      </c>
      <c r="D3" s="40" t="s">
        <v>25</v>
      </c>
      <c r="E3" s="47" t="s">
        <v>6</v>
      </c>
      <c r="F3" s="47" t="s">
        <v>7</v>
      </c>
      <c r="G3" s="47" t="s">
        <v>8</v>
      </c>
      <c r="H3" s="47" t="s">
        <v>7</v>
      </c>
      <c r="I3" s="47" t="s">
        <v>9</v>
      </c>
      <c r="J3" s="47" t="s">
        <v>7</v>
      </c>
      <c r="K3" s="47" t="s">
        <v>10</v>
      </c>
      <c r="L3" s="47" t="s">
        <v>7</v>
      </c>
      <c r="M3" s="47" t="s">
        <v>11</v>
      </c>
      <c r="N3" s="47" t="s">
        <v>7</v>
      </c>
      <c r="O3" s="47" t="s">
        <v>12</v>
      </c>
      <c r="P3" s="47" t="s">
        <v>7</v>
      </c>
      <c r="Q3" s="47" t="s">
        <v>13</v>
      </c>
      <c r="R3" s="47" t="s">
        <v>7</v>
      </c>
      <c r="S3" s="47" t="s">
        <v>14</v>
      </c>
      <c r="T3" s="47" t="s">
        <v>7</v>
      </c>
      <c r="U3" s="36" t="s">
        <v>15</v>
      </c>
      <c r="V3" s="49" t="s">
        <v>28</v>
      </c>
      <c r="W3" s="173"/>
      <c r="X3" s="55" t="s">
        <v>5</v>
      </c>
      <c r="Y3" s="43" t="s">
        <v>24</v>
      </c>
      <c r="Z3" s="40" t="s">
        <v>27</v>
      </c>
      <c r="AA3" s="46" t="s">
        <v>6</v>
      </c>
      <c r="AB3" s="46" t="s">
        <v>7</v>
      </c>
      <c r="AC3" s="46" t="s">
        <v>8</v>
      </c>
      <c r="AD3" s="46" t="s">
        <v>7</v>
      </c>
      <c r="AE3" s="46" t="s">
        <v>9</v>
      </c>
      <c r="AF3" s="46" t="s">
        <v>7</v>
      </c>
      <c r="AG3" s="46" t="s">
        <v>10</v>
      </c>
      <c r="AH3" s="46" t="s">
        <v>7</v>
      </c>
      <c r="AI3" s="46" t="s">
        <v>11</v>
      </c>
      <c r="AJ3" s="46" t="s">
        <v>7</v>
      </c>
      <c r="AK3" s="46" t="s">
        <v>12</v>
      </c>
      <c r="AL3" s="46" t="s">
        <v>7</v>
      </c>
      <c r="AM3" s="46" t="s">
        <v>13</v>
      </c>
      <c r="AN3" s="46" t="s">
        <v>7</v>
      </c>
      <c r="AO3" s="46" t="s">
        <v>14</v>
      </c>
      <c r="AP3" s="35" t="s">
        <v>7</v>
      </c>
      <c r="AQ3" s="37" t="s">
        <v>15</v>
      </c>
      <c r="AR3" s="48" t="s">
        <v>28</v>
      </c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220"/>
    </row>
    <row r="4" spans="1:68" ht="19.5" customHeight="1" x14ac:dyDescent="0.25">
      <c r="A4" s="222"/>
      <c r="B4" s="170" t="s">
        <v>16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2"/>
      <c r="W4" s="174"/>
      <c r="X4" s="177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9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220"/>
    </row>
    <row r="5" spans="1:68" ht="24" customHeight="1" x14ac:dyDescent="0.25">
      <c r="A5" s="222"/>
      <c r="B5" s="77" t="s">
        <v>40</v>
      </c>
      <c r="C5" s="38">
        <v>160</v>
      </c>
      <c r="D5" s="41">
        <f>IF(C5&gt;='HANDICAP FORMULA'!D3,0,INT('HANDICAP FORMULA'!J3*('HANDICAP FORMULA'!D3-'Template Only'!C5)))</f>
        <v>53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73">
        <f>E5+G5+I5+K5+M5+O5+Q5+S5</f>
        <v>0</v>
      </c>
      <c r="V5" s="79">
        <f>SUM(E5+F5+G5+H5+I5+J5+K5+L5+M5+N5+O5+P5+Q5+R5+S5+T5)</f>
        <v>0</v>
      </c>
      <c r="W5" s="224"/>
      <c r="X5" s="78" t="s">
        <v>41</v>
      </c>
      <c r="Y5" s="44">
        <v>100</v>
      </c>
      <c r="Z5" s="45">
        <f>IF(Y5&gt;='HANDICAP FORMULA'!D3,0,INT('HANDICAP FORMULA'!J3*('HANDICAP FORMULA'!D3-'Template Only'!Y5)))</f>
        <v>101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74">
        <f t="shared" ref="AQ5:AQ37" si="0">AA5+AC5+AE5+AG5+AI5+AK5+AM5+AO5</f>
        <v>0</v>
      </c>
      <c r="AR5" s="75">
        <f>AA5+AB5+AC5+AD5+AE5+AF5+AG5+AH5+AI5+AJ5+AK5+AL5+AM5+AN5+AO5+AP5</f>
        <v>0</v>
      </c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220"/>
    </row>
    <row r="6" spans="1:68" ht="24" customHeight="1" x14ac:dyDescent="0.25">
      <c r="A6" s="222"/>
      <c r="B6" s="60" t="s">
        <v>40</v>
      </c>
      <c r="C6" s="38">
        <v>200</v>
      </c>
      <c r="D6" s="41">
        <f>IF(C6&gt;='HANDICAP FORMULA'!D3,0,INT('HANDICAP FORMULA'!J3*('HANDICAP FORMULA'!D3-'Template Only'!C6)))</f>
        <v>21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73">
        <f t="shared" ref="U6:U37" si="1">E6+G6+I6+K6+M6+O6+Q6+S6</f>
        <v>0</v>
      </c>
      <c r="V6" s="79">
        <f t="shared" ref="V6:V37" si="2">SUM(E6+F6+G6+H6+I6+J6+K6+L6+M6+N6+O6+P6+Q6+R6+S6+T6)</f>
        <v>0</v>
      </c>
      <c r="W6" s="225"/>
      <c r="X6" s="63" t="s">
        <v>41</v>
      </c>
      <c r="Y6" s="44">
        <v>104</v>
      </c>
      <c r="Z6" s="45">
        <f>IF(Y6&gt;='HANDICAP FORMULA'!D3,0,INT('HANDICAP FORMULA'!J3*('HANDICAP FORMULA'!D3-'Template Only'!Y6)))</f>
        <v>98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74">
        <f t="shared" si="0"/>
        <v>0</v>
      </c>
      <c r="AR6" s="75">
        <f t="shared" ref="AR6:AR37" si="3">AA6+AB6+AC6+AD6+AE6+AF6+AG6+AH6+AI6+AJ6+AK6+AP6+AL6+AM6+AN6+AO6+AP6</f>
        <v>0</v>
      </c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220"/>
    </row>
    <row r="7" spans="1:68" ht="24" customHeight="1" x14ac:dyDescent="0.25">
      <c r="A7" s="222"/>
      <c r="B7" s="61"/>
      <c r="C7" s="38">
        <v>170</v>
      </c>
      <c r="D7" s="41">
        <f>IF(C7&gt;='HANDICAP FORMULA'!D3,0,INT('HANDICAP FORMULA'!J3*('HANDICAP FORMULA'!D3-'Template Only'!C7)))</f>
        <v>45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73">
        <f t="shared" si="1"/>
        <v>0</v>
      </c>
      <c r="V7" s="79">
        <f t="shared" si="2"/>
        <v>0</v>
      </c>
      <c r="W7" s="225"/>
      <c r="X7" s="64"/>
      <c r="Y7" s="44">
        <v>108</v>
      </c>
      <c r="Z7" s="45">
        <f>IF(Y7&gt;='HANDICAP FORMULA'!D3,0,INT('HANDICAP FORMULA'!J3*('HANDICAP FORMULA'!D3-'Template Only'!Y7)))</f>
        <v>95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74">
        <f t="shared" si="0"/>
        <v>0</v>
      </c>
      <c r="AR7" s="75">
        <f t="shared" si="3"/>
        <v>0</v>
      </c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220"/>
    </row>
    <row r="8" spans="1:68" ht="24" customHeight="1" x14ac:dyDescent="0.25">
      <c r="A8" s="222"/>
      <c r="B8" s="60"/>
      <c r="C8" s="38">
        <v>150</v>
      </c>
      <c r="D8" s="41">
        <f>IF(C8&gt;='HANDICAP FORMULA'!D3,0,INT('HANDICAP FORMULA'!J3*('HANDICAP FORMULA'!D3-'Template Only'!C8)))</f>
        <v>61</v>
      </c>
      <c r="E8" s="10">
        <v>0</v>
      </c>
      <c r="F8" s="10">
        <v>0</v>
      </c>
      <c r="G8" s="73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73">
        <f t="shared" si="1"/>
        <v>0</v>
      </c>
      <c r="V8" s="79">
        <f t="shared" si="2"/>
        <v>0</v>
      </c>
      <c r="W8" s="225"/>
      <c r="X8" s="63"/>
      <c r="Y8" s="44">
        <v>112</v>
      </c>
      <c r="Z8" s="45">
        <f>IF(Y8&gt;='HANDICAP FORMULA'!D3,0,INT('HANDICAP FORMULA'!J3*('HANDICAP FORMULA'!D3-'Template Only'!Y8)))</f>
        <v>92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74">
        <f t="shared" si="0"/>
        <v>0</v>
      </c>
      <c r="AR8" s="75">
        <f t="shared" si="3"/>
        <v>0</v>
      </c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220"/>
    </row>
    <row r="9" spans="1:68" ht="24" customHeight="1" x14ac:dyDescent="0.25">
      <c r="A9" s="222"/>
      <c r="B9" s="61"/>
      <c r="C9" s="38">
        <v>140</v>
      </c>
      <c r="D9" s="41">
        <f>IF(C9&gt;='HANDICAP FORMULA'!D3,0,INT('HANDICAP FORMULA'!J3*('HANDICAP FORMULA'!D3-'Template Only'!C9)))</f>
        <v>69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73">
        <f t="shared" si="1"/>
        <v>0</v>
      </c>
      <c r="V9" s="79">
        <f t="shared" si="2"/>
        <v>0</v>
      </c>
      <c r="W9" s="225"/>
      <c r="X9" s="64"/>
      <c r="Y9" s="44">
        <v>116</v>
      </c>
      <c r="Z9" s="45">
        <f>IF(Y9&gt;='HANDICAP FORMULA'!D3,0,INT('HANDICAP FORMULA'!J3*('HANDICAP FORMULA'!D3-'Template Only'!Y9)))</f>
        <v>88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74">
        <f t="shared" si="0"/>
        <v>0</v>
      </c>
      <c r="AR9" s="75">
        <f t="shared" si="3"/>
        <v>0</v>
      </c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220"/>
    </row>
    <row r="10" spans="1:68" ht="24" customHeight="1" x14ac:dyDescent="0.25">
      <c r="A10" s="222"/>
      <c r="B10" s="60"/>
      <c r="C10" s="38">
        <v>160</v>
      </c>
      <c r="D10" s="41">
        <f>IF(C10&gt;='HANDICAP FORMULA'!D3,0,INT('HANDICAP FORMULA'!J3*('HANDICAP FORMULA'!D3-'Template Only'!C10)))</f>
        <v>53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73">
        <f t="shared" si="1"/>
        <v>0</v>
      </c>
      <c r="V10" s="79">
        <f t="shared" si="2"/>
        <v>0</v>
      </c>
      <c r="W10" s="225"/>
      <c r="X10" s="63"/>
      <c r="Y10" s="44">
        <v>120</v>
      </c>
      <c r="Z10" s="45">
        <f>IF(Y10&gt;='HANDICAP FORMULA'!D3,0,INT('HANDICAP FORMULA'!J3*('HANDICAP FORMULA'!D3-'Template Only'!Y10)))</f>
        <v>85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74">
        <f t="shared" si="0"/>
        <v>0</v>
      </c>
      <c r="AR10" s="75">
        <f t="shared" si="3"/>
        <v>0</v>
      </c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220"/>
    </row>
    <row r="11" spans="1:68" ht="24" customHeight="1" x14ac:dyDescent="0.25">
      <c r="A11" s="222"/>
      <c r="B11" s="61"/>
      <c r="C11" s="38">
        <v>150</v>
      </c>
      <c r="D11" s="41">
        <f>IF(C11&gt;='HANDICAP FORMULA'!D3,0,INT('HANDICAP FORMULA'!J3*('HANDICAP FORMULA'!D3-'Template Only'!C11)))</f>
        <v>61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73">
        <f t="shared" si="1"/>
        <v>0</v>
      </c>
      <c r="V11" s="79">
        <f t="shared" si="2"/>
        <v>0</v>
      </c>
      <c r="W11" s="225"/>
      <c r="X11" s="64"/>
      <c r="Y11" s="44">
        <v>124</v>
      </c>
      <c r="Z11" s="45">
        <f>IF(Y11&gt;='HANDICAP FORMULA'!D3,0,INT('HANDICAP FORMULA'!J3*('HANDICAP FORMULA'!D3-'Template Only'!Y11)))</f>
        <v>82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74">
        <f t="shared" si="0"/>
        <v>0</v>
      </c>
      <c r="AR11" s="75">
        <f t="shared" si="3"/>
        <v>0</v>
      </c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220"/>
    </row>
    <row r="12" spans="1:68" ht="24" customHeight="1" x14ac:dyDescent="0.25">
      <c r="A12" s="222"/>
      <c r="B12" s="60"/>
      <c r="C12" s="38">
        <v>150</v>
      </c>
      <c r="D12" s="41">
        <f>IF(C12&gt;='HANDICAP FORMULA'!D3,0,INT('HANDICAP FORMULA'!J3*('HANDICAP FORMULA'!D3-'Template Only'!C12)))</f>
        <v>61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73">
        <f t="shared" si="1"/>
        <v>0</v>
      </c>
      <c r="V12" s="79">
        <f t="shared" si="2"/>
        <v>0</v>
      </c>
      <c r="W12" s="225"/>
      <c r="X12" s="63"/>
      <c r="Y12" s="44">
        <v>128</v>
      </c>
      <c r="Z12" s="45">
        <f>IF(Y12&gt;='HANDICAP FORMULA'!D3,0,INT('HANDICAP FORMULA'!J3*('HANDICAP FORMULA'!D3-'Template Only'!Y12)))</f>
        <v>79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74">
        <f t="shared" si="0"/>
        <v>0</v>
      </c>
      <c r="AR12" s="75">
        <f t="shared" si="3"/>
        <v>0</v>
      </c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220"/>
    </row>
    <row r="13" spans="1:68" ht="24" customHeight="1" x14ac:dyDescent="0.25">
      <c r="A13" s="222"/>
      <c r="B13" s="61"/>
      <c r="C13" s="38">
        <v>159</v>
      </c>
      <c r="D13" s="41">
        <f>IF(C13&gt;='HANDICAP FORMULA'!D3,0,INT('HANDICAP FORMULA'!J3*('HANDICAP FORMULA'!D3-'Template Only'!C13)))</f>
        <v>54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73">
        <f t="shared" si="1"/>
        <v>0</v>
      </c>
      <c r="V13" s="79">
        <f t="shared" si="2"/>
        <v>0</v>
      </c>
      <c r="W13" s="225"/>
      <c r="X13" s="64"/>
      <c r="Y13" s="44">
        <v>132</v>
      </c>
      <c r="Z13" s="45">
        <f>IF(Y13&gt;='HANDICAP FORMULA'!D3,0,INT('HANDICAP FORMULA'!J3*('HANDICAP FORMULA'!D3-'Template Only'!Y13)))</f>
        <v>76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74">
        <f t="shared" si="0"/>
        <v>0</v>
      </c>
      <c r="AR13" s="75">
        <f t="shared" si="3"/>
        <v>0</v>
      </c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220"/>
    </row>
    <row r="14" spans="1:68" ht="24" customHeight="1" x14ac:dyDescent="0.25">
      <c r="A14" s="222"/>
      <c r="B14" s="60"/>
      <c r="C14" s="38">
        <v>123</v>
      </c>
      <c r="D14" s="41">
        <f>IF(C14&gt;='HANDICAP FORMULA'!D3,0,INT('HANDICAP FORMULA'!J3*('HANDICAP FORMULA'!D3-'Template Only'!C14)))</f>
        <v>83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73">
        <f t="shared" si="1"/>
        <v>0</v>
      </c>
      <c r="V14" s="79">
        <f t="shared" si="2"/>
        <v>0</v>
      </c>
      <c r="W14" s="225"/>
      <c r="X14" s="63"/>
      <c r="Y14" s="44">
        <v>136</v>
      </c>
      <c r="Z14" s="45">
        <f>IF(Y14&gt;='HANDICAP FORMULA'!D3,0,INT('HANDICAP FORMULA'!J3*('HANDICAP FORMULA'!D3-'Template Only'!Y14)))</f>
        <v>72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74">
        <f t="shared" si="0"/>
        <v>0</v>
      </c>
      <c r="AR14" s="75">
        <f t="shared" si="3"/>
        <v>0</v>
      </c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220"/>
    </row>
    <row r="15" spans="1:68" ht="24" customHeight="1" x14ac:dyDescent="0.25">
      <c r="A15" s="222"/>
      <c r="B15" s="61"/>
      <c r="C15" s="38">
        <v>150</v>
      </c>
      <c r="D15" s="41">
        <f>IF(C15&gt;='HANDICAP FORMULA'!D3,0,INT('HANDICAP FORMULA'!J3*('HANDICAP FORMULA'!D3-'Template Only'!C15)))</f>
        <v>61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73">
        <f t="shared" si="1"/>
        <v>0</v>
      </c>
      <c r="V15" s="79">
        <f t="shared" si="2"/>
        <v>0</v>
      </c>
      <c r="W15" s="225"/>
      <c r="X15" s="64"/>
      <c r="Y15" s="44">
        <v>140</v>
      </c>
      <c r="Z15" s="45">
        <f>IF(Y15&gt;='HANDICAP FORMULA'!D3,0,INT('HANDICAP FORMULA'!J3*('HANDICAP FORMULA'!D3-'Template Only'!Y15)))</f>
        <v>69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74">
        <f t="shared" si="0"/>
        <v>0</v>
      </c>
      <c r="AR15" s="75">
        <f t="shared" si="3"/>
        <v>0</v>
      </c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220"/>
    </row>
    <row r="16" spans="1:68" ht="24" customHeight="1" x14ac:dyDescent="0.25">
      <c r="A16" s="222"/>
      <c r="B16" s="60"/>
      <c r="C16" s="38">
        <v>150</v>
      </c>
      <c r="D16" s="41">
        <f>IF(C16&gt;='HANDICAP FORMULA'!D3,0,INT('HANDICAP FORMULA'!J3*('HANDICAP FORMULA'!D3-'Template Only'!C16)))</f>
        <v>61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73">
        <f t="shared" si="1"/>
        <v>0</v>
      </c>
      <c r="V16" s="79">
        <f t="shared" si="2"/>
        <v>0</v>
      </c>
      <c r="W16" s="225"/>
      <c r="X16" s="63"/>
      <c r="Y16" s="44">
        <v>144</v>
      </c>
      <c r="Z16" s="45">
        <f>IF(Y16&gt;='HANDICAP FORMULA'!D3,0,INT('HANDICAP FORMULA'!J3*('HANDICAP FORMULA'!D3-'Template Only'!Y16)))</f>
        <v>66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74">
        <f t="shared" si="0"/>
        <v>0</v>
      </c>
      <c r="AR16" s="75">
        <f t="shared" si="3"/>
        <v>0</v>
      </c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220"/>
    </row>
    <row r="17" spans="1:68" ht="24" customHeight="1" x14ac:dyDescent="0.25">
      <c r="A17" s="222"/>
      <c r="B17" s="61"/>
      <c r="C17" s="38">
        <v>150</v>
      </c>
      <c r="D17" s="41">
        <f>IF(C17&gt;='HANDICAP FORMULA'!D3,0,INT('HANDICAP FORMULA'!J3*('HANDICAP FORMULA'!D3-'Template Only'!C17)))</f>
        <v>61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73">
        <f t="shared" si="1"/>
        <v>0</v>
      </c>
      <c r="V17" s="79">
        <f t="shared" si="2"/>
        <v>0</v>
      </c>
      <c r="W17" s="225"/>
      <c r="X17" s="64"/>
      <c r="Y17" s="44">
        <v>150</v>
      </c>
      <c r="Z17" s="45">
        <f>IF(Y17&gt;='HANDICAP FORMULA'!D3,0,INT('HANDICAP FORMULA'!J3*('HANDICAP FORMULA'!D3-'Template Only'!Y17)))</f>
        <v>61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74">
        <f t="shared" si="0"/>
        <v>0</v>
      </c>
      <c r="AR17" s="75">
        <f t="shared" si="3"/>
        <v>0</v>
      </c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220"/>
    </row>
    <row r="18" spans="1:68" ht="24" customHeight="1" x14ac:dyDescent="0.25">
      <c r="A18" s="222"/>
      <c r="B18" s="60"/>
      <c r="C18" s="38">
        <v>160</v>
      </c>
      <c r="D18" s="41">
        <f>IF(C18&gt;='HANDICAP FORMULA'!D3,0,INT('HANDICAP FORMULA'!J3*('HANDICAP FORMULA'!D3-'Template Only'!C18)))</f>
        <v>53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73">
        <f t="shared" si="1"/>
        <v>0</v>
      </c>
      <c r="V18" s="79">
        <f t="shared" si="2"/>
        <v>0</v>
      </c>
      <c r="W18" s="225"/>
      <c r="X18" s="63"/>
      <c r="Y18" s="44">
        <v>153</v>
      </c>
      <c r="Z18" s="45">
        <f>IF(Y18&gt;='HANDICAP FORMULA'!D3,0,INT('HANDICAP FORMULA'!J3*('HANDICAP FORMULA'!D3-'Template Only'!Y18)))</f>
        <v>59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74">
        <f t="shared" si="0"/>
        <v>0</v>
      </c>
      <c r="AR18" s="75">
        <f t="shared" si="3"/>
        <v>0</v>
      </c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220"/>
    </row>
    <row r="19" spans="1:68" ht="24" customHeight="1" x14ac:dyDescent="0.25">
      <c r="A19" s="222"/>
      <c r="B19" s="61"/>
      <c r="C19" s="38">
        <v>170</v>
      </c>
      <c r="D19" s="41">
        <f>IF(C19&gt;='HANDICAP FORMULA'!D3,0,INT('HANDICAP FORMULA'!J3*('HANDICAP FORMULA'!D3-'Template Only'!C19)))</f>
        <v>45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73">
        <f t="shared" si="1"/>
        <v>0</v>
      </c>
      <c r="V19" s="79">
        <f t="shared" si="2"/>
        <v>0</v>
      </c>
      <c r="W19" s="225"/>
      <c r="X19" s="64"/>
      <c r="Y19" s="44">
        <v>156</v>
      </c>
      <c r="Z19" s="45">
        <f>IF(Y19&gt;='HANDICAP FORMULA'!D3,0,INT('HANDICAP FORMULA'!J3*('HANDICAP FORMULA'!D3-'Template Only'!Y19)))</f>
        <v>56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74">
        <f t="shared" si="0"/>
        <v>0</v>
      </c>
      <c r="AR19" s="75">
        <f t="shared" si="3"/>
        <v>0</v>
      </c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220"/>
    </row>
    <row r="20" spans="1:68" ht="24" customHeight="1" x14ac:dyDescent="0.25">
      <c r="A20" s="222"/>
      <c r="B20" s="60"/>
      <c r="C20" s="38">
        <v>180</v>
      </c>
      <c r="D20" s="41">
        <f>IF(C20&gt;='HANDICAP FORMULA'!D3,0,INT('HANDICAP FORMULA'!J3*('HANDICAP FORMULA'!D3-'Template Only'!C20)))</f>
        <v>37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73">
        <f t="shared" si="1"/>
        <v>0</v>
      </c>
      <c r="V20" s="79">
        <f t="shared" si="2"/>
        <v>0</v>
      </c>
      <c r="W20" s="225"/>
      <c r="X20" s="63"/>
      <c r="Y20" s="44">
        <v>159</v>
      </c>
      <c r="Z20" s="45">
        <f>IF(Y20&gt;='HANDICAP FORMULA'!D3,0,INT('HANDICAP FORMULA'!J3*('HANDICAP FORMULA'!D3-'Template Only'!Y20)))</f>
        <v>54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74">
        <f t="shared" si="0"/>
        <v>0</v>
      </c>
      <c r="AR20" s="75">
        <f t="shared" si="3"/>
        <v>0</v>
      </c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220"/>
    </row>
    <row r="21" spans="1:68" ht="24" customHeight="1" x14ac:dyDescent="0.25">
      <c r="A21" s="222"/>
      <c r="B21" s="61"/>
      <c r="C21" s="38">
        <v>190</v>
      </c>
      <c r="D21" s="41">
        <f>IF(C21&gt;='HANDICAP FORMULA'!D3,0,INT('HANDICAP FORMULA'!J3*('HANDICAP FORMULA'!D3-'Template Only'!C21)))</f>
        <v>29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73">
        <f t="shared" si="1"/>
        <v>0</v>
      </c>
      <c r="V21" s="79">
        <f t="shared" si="2"/>
        <v>0</v>
      </c>
      <c r="W21" s="225"/>
      <c r="X21" s="64"/>
      <c r="Y21" s="44">
        <v>162</v>
      </c>
      <c r="Z21" s="45">
        <f>IF(Y21&gt;='HANDICAP FORMULA'!D3,0,INT('HANDICAP FORMULA'!J3*('HANDICAP FORMULA'!D3-'Template Only'!Y21)))</f>
        <v>52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74">
        <f t="shared" si="0"/>
        <v>0</v>
      </c>
      <c r="AR21" s="75">
        <f t="shared" si="3"/>
        <v>0</v>
      </c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220"/>
    </row>
    <row r="22" spans="1:68" ht="24" customHeight="1" x14ac:dyDescent="0.25">
      <c r="A22" s="222"/>
      <c r="B22" s="60"/>
      <c r="C22" s="38">
        <v>200</v>
      </c>
      <c r="D22" s="41">
        <f>IF(C22&gt;='HANDICAP FORMULA'!D3,0,INT('HANDICAP FORMULA'!J3*('HANDICAP FORMULA'!D3-'Template Only'!C22)))</f>
        <v>21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73">
        <f t="shared" si="1"/>
        <v>0</v>
      </c>
      <c r="V22" s="79">
        <f t="shared" si="2"/>
        <v>0</v>
      </c>
      <c r="W22" s="225"/>
      <c r="X22" s="63"/>
      <c r="Y22" s="44">
        <v>165</v>
      </c>
      <c r="Z22" s="45">
        <f>IF(Y22&gt;='HANDICAP FORMULA'!D3,0,INT('HANDICAP FORMULA'!J3*('HANDICAP FORMULA'!D3-'Template Only'!Y22)))</f>
        <v>49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74">
        <f t="shared" si="0"/>
        <v>0</v>
      </c>
      <c r="AR22" s="75">
        <f t="shared" si="3"/>
        <v>0</v>
      </c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220"/>
    </row>
    <row r="23" spans="1:68" ht="24" customHeight="1" x14ac:dyDescent="0.25">
      <c r="A23" s="222"/>
      <c r="B23" s="61"/>
      <c r="C23" s="38">
        <v>210</v>
      </c>
      <c r="D23" s="41">
        <f>IF(C23&gt;='HANDICAP FORMULA'!D3,0,INT('HANDICAP FORMULA'!J3*('HANDICAP FORMULA'!D3-'Template Only'!C23)))</f>
        <v>13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73">
        <v>0</v>
      </c>
      <c r="V23" s="79">
        <f t="shared" si="2"/>
        <v>0</v>
      </c>
      <c r="W23" s="225"/>
      <c r="X23" s="64"/>
      <c r="Y23" s="44">
        <v>168</v>
      </c>
      <c r="Z23" s="45">
        <f>IF(Y23&gt;='HANDICAP FORMULA'!D3,0,INT('HANDICAP FORMULA'!J3*('HANDICAP FORMULA'!D3-'Template Only'!Y23)))</f>
        <v>47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74">
        <f t="shared" si="0"/>
        <v>0</v>
      </c>
      <c r="AR23" s="75">
        <f t="shared" si="3"/>
        <v>0</v>
      </c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220"/>
    </row>
    <row r="24" spans="1:68" ht="24" customHeight="1" x14ac:dyDescent="0.25">
      <c r="A24" s="222"/>
      <c r="B24" s="60"/>
      <c r="C24" s="38">
        <v>220</v>
      </c>
      <c r="D24" s="41">
        <f>IF(C24&gt;='HANDICAP FORMULA'!D3,0,INT('HANDICAP FORMULA'!J3*('HANDICAP FORMULA'!D3-'Template Only'!C24)))</f>
        <v>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73">
        <f t="shared" si="1"/>
        <v>0</v>
      </c>
      <c r="V24" s="79">
        <f t="shared" si="2"/>
        <v>0</v>
      </c>
      <c r="W24" s="225"/>
      <c r="X24" s="63"/>
      <c r="Y24" s="44">
        <v>171</v>
      </c>
      <c r="Z24" s="45">
        <f>IF(Y24&gt;='HANDICAP FORMULA'!D3,0,INT('HANDICAP FORMULA'!J3*('HANDICAP FORMULA'!D3-'Template Only'!Y24)))</f>
        <v>44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74">
        <f t="shared" si="0"/>
        <v>0</v>
      </c>
      <c r="AR24" s="75">
        <f t="shared" si="3"/>
        <v>0</v>
      </c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220"/>
    </row>
    <row r="25" spans="1:68" ht="24" customHeight="1" x14ac:dyDescent="0.25">
      <c r="A25" s="222"/>
      <c r="B25" s="61"/>
      <c r="C25" s="39">
        <v>145</v>
      </c>
      <c r="D25" s="41">
        <f>IF(C25&gt;='HANDICAP FORMULA'!D3,0,INT('HANDICAP FORMULA'!J3*('HANDICAP FORMULA'!D3-'Template Only'!C25)))</f>
        <v>65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73">
        <f t="shared" si="1"/>
        <v>0</v>
      </c>
      <c r="V25" s="79">
        <f t="shared" si="2"/>
        <v>0</v>
      </c>
      <c r="W25" s="225"/>
      <c r="X25" s="64"/>
      <c r="Y25" s="44">
        <v>174</v>
      </c>
      <c r="Z25" s="45">
        <f>IF(Y25&gt;='HANDICAP FORMULA'!D3,0,INT('HANDICAP FORMULA'!J3*('HANDICAP FORMULA'!D3-'Template Only'!Y25)))</f>
        <v>42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74">
        <f t="shared" si="0"/>
        <v>0</v>
      </c>
      <c r="AR25" s="75">
        <f t="shared" si="3"/>
        <v>0</v>
      </c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220"/>
    </row>
    <row r="26" spans="1:68" ht="24" customHeight="1" x14ac:dyDescent="0.25">
      <c r="A26" s="222"/>
      <c r="B26" s="60"/>
      <c r="C26" s="39">
        <v>157</v>
      </c>
      <c r="D26" s="41">
        <f>IF(C26&gt;='HANDICAP FORMULA'!D3,0,INT('HANDICAP FORMULA'!J3*('HANDICAP FORMULA'!D3-'Template Only'!C26)))</f>
        <v>56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73">
        <f t="shared" si="1"/>
        <v>0</v>
      </c>
      <c r="V26" s="79">
        <f t="shared" si="2"/>
        <v>0</v>
      </c>
      <c r="W26" s="225"/>
      <c r="X26" s="63"/>
      <c r="Y26" s="44">
        <v>177</v>
      </c>
      <c r="Z26" s="45">
        <f>IF(Y26&gt;='HANDICAP FORMULA'!D3,0,INT('HANDICAP FORMULA'!J3*('HANDICAP FORMULA'!D3-'Template Only'!Y26)))</f>
        <v>40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74">
        <f t="shared" si="0"/>
        <v>0</v>
      </c>
      <c r="AR26" s="75">
        <f t="shared" si="3"/>
        <v>0</v>
      </c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220"/>
    </row>
    <row r="27" spans="1:68" ht="24" customHeight="1" x14ac:dyDescent="0.25">
      <c r="A27" s="222"/>
      <c r="B27" s="61"/>
      <c r="C27" s="39">
        <v>164</v>
      </c>
      <c r="D27" s="41">
        <f>IF(C27&gt;='HANDICAP FORMULA'!D3,0,INT('HANDICAP FORMULA'!J3*('HANDICAP FORMULA'!D3-'Template Only'!C27)))</f>
        <v>50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73">
        <f t="shared" si="1"/>
        <v>0</v>
      </c>
      <c r="V27" s="79">
        <f t="shared" si="2"/>
        <v>0</v>
      </c>
      <c r="W27" s="225"/>
      <c r="X27" s="64"/>
      <c r="Y27" s="44">
        <v>180</v>
      </c>
      <c r="Z27" s="45">
        <f>IF(Y27&gt;='HANDICAP FORMULA'!D3,0,INT('HANDICAP FORMULA'!J3*('HANDICAP FORMULA'!D3-'Template Only'!Y27)))</f>
        <v>37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74">
        <f t="shared" si="0"/>
        <v>0</v>
      </c>
      <c r="AR27" s="75">
        <f t="shared" si="3"/>
        <v>0</v>
      </c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220"/>
    </row>
    <row r="28" spans="1:68" ht="24" customHeight="1" x14ac:dyDescent="0.25">
      <c r="A28" s="222"/>
      <c r="B28" s="60"/>
      <c r="C28" s="39">
        <v>198</v>
      </c>
      <c r="D28" s="41">
        <f>IF(C28&gt;='HANDICAP FORMULA'!D3,0,INT('HANDICAP FORMULA'!J3*('HANDICAP FORMULA'!D3-'Template Only'!C28)))</f>
        <v>23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73">
        <f t="shared" si="1"/>
        <v>0</v>
      </c>
      <c r="V28" s="79">
        <f t="shared" si="2"/>
        <v>0</v>
      </c>
      <c r="W28" s="225"/>
      <c r="X28" s="63"/>
      <c r="Y28" s="44">
        <v>183</v>
      </c>
      <c r="Z28" s="45">
        <f>IF(Y28&gt;='HANDICAP FORMULA'!D3,0,INT('HANDICAP FORMULA'!J3*('HANDICAP FORMULA'!D3-'Template Only'!Y28)))</f>
        <v>35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74">
        <f t="shared" si="0"/>
        <v>0</v>
      </c>
      <c r="AR28" s="75">
        <f t="shared" si="3"/>
        <v>0</v>
      </c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220"/>
    </row>
    <row r="29" spans="1:68" ht="24" customHeight="1" x14ac:dyDescent="0.25">
      <c r="A29" s="222"/>
      <c r="B29" s="61"/>
      <c r="C29" s="39">
        <v>222</v>
      </c>
      <c r="D29" s="41">
        <f>IF(C29&gt;='HANDICAP FORMULA'!D3,0,INT('HANDICAP FORMULA'!J3*('HANDICAP FORMULA'!D3-'Template Only'!C29)))</f>
        <v>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73">
        <f t="shared" si="1"/>
        <v>0</v>
      </c>
      <c r="V29" s="79">
        <f t="shared" si="2"/>
        <v>0</v>
      </c>
      <c r="W29" s="225"/>
      <c r="X29" s="64"/>
      <c r="Y29" s="44">
        <v>186</v>
      </c>
      <c r="Z29" s="45">
        <f>IF(Y29&gt;='HANDICAP FORMULA'!D3,0,INT('HANDICAP FORMULA'!J3*('HANDICAP FORMULA'!D3-'Template Only'!Y29)))</f>
        <v>32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74">
        <f t="shared" si="0"/>
        <v>0</v>
      </c>
      <c r="AR29" s="75">
        <f t="shared" si="3"/>
        <v>0</v>
      </c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220"/>
    </row>
    <row r="30" spans="1:68" ht="24" customHeight="1" x14ac:dyDescent="0.25">
      <c r="A30" s="222"/>
      <c r="B30" s="60"/>
      <c r="C30" s="39">
        <v>204</v>
      </c>
      <c r="D30" s="41">
        <f>IF(C30&gt;='HANDICAP FORMULA'!D3,0,INT('HANDICAP FORMULA'!J3*('HANDICAP FORMULA'!D3-'Template Only'!C30)))</f>
        <v>18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73">
        <f t="shared" si="1"/>
        <v>0</v>
      </c>
      <c r="V30" s="79">
        <f t="shared" si="2"/>
        <v>0</v>
      </c>
      <c r="W30" s="225"/>
      <c r="X30" s="63"/>
      <c r="Y30" s="44">
        <v>189</v>
      </c>
      <c r="Z30" s="45">
        <f>IF(Y30&gt;='HANDICAP FORMULA'!D3,0,INT('HANDICAP FORMULA'!J3*('HANDICAP FORMULA'!D3-'Template Only'!Y30)))</f>
        <v>30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74">
        <f t="shared" si="0"/>
        <v>0</v>
      </c>
      <c r="AR30" s="75">
        <f t="shared" si="3"/>
        <v>0</v>
      </c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220"/>
    </row>
    <row r="31" spans="1:68" ht="24" customHeight="1" x14ac:dyDescent="0.25">
      <c r="A31" s="222"/>
      <c r="B31" s="61"/>
      <c r="C31" s="39">
        <v>154</v>
      </c>
      <c r="D31" s="41">
        <f>IF(C31&gt;='HANDICAP FORMULA'!D3,0,INT('HANDICAP FORMULA'!J3*('HANDICAP FORMULA'!D3-'Template Only'!C31)))</f>
        <v>58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73">
        <f t="shared" si="1"/>
        <v>0</v>
      </c>
      <c r="V31" s="79">
        <f t="shared" si="2"/>
        <v>0</v>
      </c>
      <c r="W31" s="225"/>
      <c r="X31" s="64"/>
      <c r="Y31" s="44">
        <v>192</v>
      </c>
      <c r="Z31" s="45">
        <f>IF(Y31&gt;='HANDICAP FORMULA'!D3,0,INT('HANDICAP FORMULA'!J3*('HANDICAP FORMULA'!D3-'Template Only'!Y31)))</f>
        <v>28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74">
        <f t="shared" si="0"/>
        <v>0</v>
      </c>
      <c r="AR31" s="75">
        <f t="shared" si="3"/>
        <v>0</v>
      </c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220"/>
    </row>
    <row r="32" spans="1:68" ht="24" customHeight="1" x14ac:dyDescent="0.25">
      <c r="A32" s="222"/>
      <c r="B32" s="60"/>
      <c r="C32" s="39">
        <v>179</v>
      </c>
      <c r="D32" s="41">
        <f>IF(C32&gt;='HANDICAP FORMULA'!D3,0,INT('HANDICAP FORMULA'!J3*('HANDICAP FORMULA'!D3-'Template Only'!C32)))</f>
        <v>38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73">
        <f t="shared" si="1"/>
        <v>0</v>
      </c>
      <c r="V32" s="79">
        <f t="shared" si="2"/>
        <v>0</v>
      </c>
      <c r="W32" s="225"/>
      <c r="X32" s="63"/>
      <c r="Y32" s="44">
        <v>195</v>
      </c>
      <c r="Z32" s="45">
        <f>IF(Y32&gt;='HANDICAP FORMULA'!D3,0,INT('HANDICAP FORMULA'!J3*('HANDICAP FORMULA'!D3-'Template Only'!Y32)))</f>
        <v>25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74">
        <f t="shared" si="0"/>
        <v>0</v>
      </c>
      <c r="AR32" s="75">
        <f t="shared" si="3"/>
        <v>0</v>
      </c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220"/>
    </row>
    <row r="33" spans="1:68" ht="24" customHeight="1" x14ac:dyDescent="0.25">
      <c r="A33" s="222"/>
      <c r="B33" s="61"/>
      <c r="C33" s="39">
        <v>199</v>
      </c>
      <c r="D33" s="41">
        <f>IF(C33&gt;='HANDICAP FORMULA'!D3,0,INT('HANDICAP FORMULA'!J3*('HANDICAP FORMULA'!D3-'Template Only'!C33)))</f>
        <v>22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73">
        <f t="shared" si="1"/>
        <v>0</v>
      </c>
      <c r="V33" s="79">
        <f t="shared" si="2"/>
        <v>0</v>
      </c>
      <c r="W33" s="225"/>
      <c r="X33" s="64"/>
      <c r="Y33" s="44">
        <v>198</v>
      </c>
      <c r="Z33" s="45">
        <f>IF(Y33&gt;='HANDICAP FORMULA'!D3,0,INT('HANDICAP FORMULA'!J3*('HANDICAP FORMULA'!D3-'Template Only'!Y33)))</f>
        <v>23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74">
        <f t="shared" si="0"/>
        <v>0</v>
      </c>
      <c r="AR33" s="75">
        <f t="shared" si="3"/>
        <v>0</v>
      </c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220"/>
    </row>
    <row r="34" spans="1:68" ht="24" customHeight="1" x14ac:dyDescent="0.25">
      <c r="A34" s="222"/>
      <c r="B34" s="60"/>
      <c r="C34" s="39">
        <v>169</v>
      </c>
      <c r="D34" s="41">
        <f>IF(C34&gt;='HANDICAP FORMULA'!D3,0,INT('HANDICAP FORMULA'!J3*('HANDICAP FORMULA'!D3-'Template Only'!C34)))</f>
        <v>46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73">
        <f t="shared" si="1"/>
        <v>0</v>
      </c>
      <c r="V34" s="79">
        <f t="shared" si="2"/>
        <v>0</v>
      </c>
      <c r="W34" s="225"/>
      <c r="X34" s="63"/>
      <c r="Y34" s="44">
        <v>201</v>
      </c>
      <c r="Z34" s="45">
        <f>IF(Y34&gt;='HANDICAP FORMULA'!D3,0,INT('HANDICAP FORMULA'!J3*('HANDICAP FORMULA'!D3-'Template Only'!Y34)))*3</f>
        <v>60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74">
        <f t="shared" si="0"/>
        <v>0</v>
      </c>
      <c r="AR34" s="75">
        <f t="shared" si="3"/>
        <v>0</v>
      </c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220"/>
    </row>
    <row r="35" spans="1:68" ht="24" customHeight="1" x14ac:dyDescent="0.25">
      <c r="A35" s="222"/>
      <c r="B35" s="61"/>
      <c r="C35" s="39">
        <v>188</v>
      </c>
      <c r="D35" s="41">
        <f>IF(C35&gt;='HANDICAP FORMULA'!D3,0,INT('HANDICAP FORMULA'!J3*('HANDICAP FORMULA'!D3-'Template Only'!C35)))</f>
        <v>31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73">
        <f t="shared" si="1"/>
        <v>0</v>
      </c>
      <c r="V35" s="79">
        <f t="shared" si="2"/>
        <v>0</v>
      </c>
      <c r="W35" s="225"/>
      <c r="X35" s="64"/>
      <c r="Y35" s="44">
        <v>204</v>
      </c>
      <c r="Z35" s="45">
        <f>IF(Y35&gt;='HANDICAP FORMULA'!D3,0,INT('HANDICAP FORMULA'!J3*('HANDICAP FORMULA'!D3-'Template Only'!Y35)))</f>
        <v>18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74">
        <f t="shared" si="0"/>
        <v>0</v>
      </c>
      <c r="AR35" s="75">
        <f t="shared" si="3"/>
        <v>0</v>
      </c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220"/>
    </row>
    <row r="36" spans="1:68" ht="24" customHeight="1" x14ac:dyDescent="0.25">
      <c r="A36" s="222"/>
      <c r="B36" s="60"/>
      <c r="C36" s="39">
        <v>197</v>
      </c>
      <c r="D36" s="41">
        <f>IF(C36&gt;='HANDICAP FORMULA'!D3,0,INT('HANDICAP FORMULA'!J3*('HANDICAP FORMULA'!D3-'Template Only'!C36)))</f>
        <v>24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73">
        <f t="shared" si="1"/>
        <v>0</v>
      </c>
      <c r="V36" s="79">
        <f t="shared" si="2"/>
        <v>0</v>
      </c>
      <c r="W36" s="225"/>
      <c r="X36" s="63"/>
      <c r="Y36" s="44">
        <v>207</v>
      </c>
      <c r="Z36" s="45">
        <f>IF(Y36&gt;='HANDICAP FORMULA'!D3,0,INT('HANDICAP FORMULA'!J3*('HANDICAP FORMULA'!D3-'Template Only'!Y36)))</f>
        <v>16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74">
        <f t="shared" si="0"/>
        <v>0</v>
      </c>
      <c r="AR36" s="75">
        <f t="shared" si="3"/>
        <v>0</v>
      </c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220"/>
    </row>
    <row r="37" spans="1:68" ht="24" customHeight="1" thickBot="1" x14ac:dyDescent="0.3">
      <c r="A37" s="223"/>
      <c r="B37" s="62"/>
      <c r="C37" s="39">
        <v>144</v>
      </c>
      <c r="D37" s="41">
        <f>IF(C37&gt;='HANDICAP FORMULA'!D3,0,INT('HANDICAP FORMULA'!J3*('HANDICAP FORMULA'!D3-'Template Only'!C37)))</f>
        <v>66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73">
        <f t="shared" si="1"/>
        <v>0</v>
      </c>
      <c r="V37" s="80">
        <f t="shared" si="2"/>
        <v>0</v>
      </c>
      <c r="W37" s="226"/>
      <c r="X37" s="65"/>
      <c r="Y37" s="44">
        <v>210</v>
      </c>
      <c r="Z37" s="45">
        <f>IF(Y37&gt;='HANDICAP FORMULA'!D3,0,INT('HANDICAP FORMULA'!J3*('HANDICAP FORMULA'!D3-'Template Only'!Y37)))</f>
        <v>13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74">
        <f t="shared" si="0"/>
        <v>0</v>
      </c>
      <c r="AR37" s="76">
        <f t="shared" si="3"/>
        <v>0</v>
      </c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220"/>
    </row>
    <row r="38" spans="1:68" ht="20.100000000000001" customHeight="1" x14ac:dyDescent="0.2">
      <c r="A38" s="15"/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9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220"/>
    </row>
    <row r="39" spans="1:68" ht="20.100000000000001" customHeight="1" x14ac:dyDescent="0.2">
      <c r="A39" s="16"/>
      <c r="B39" s="230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2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220"/>
    </row>
    <row r="40" spans="1:68" ht="20.100000000000001" customHeight="1" x14ac:dyDescent="0.2">
      <c r="A40" s="16"/>
      <c r="B40" s="230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2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220"/>
    </row>
    <row r="41" spans="1:68" ht="20.100000000000001" customHeight="1" x14ac:dyDescent="0.2">
      <c r="A41" s="16"/>
      <c r="B41" s="230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2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220"/>
    </row>
    <row r="42" spans="1:68" ht="20.100000000000001" customHeight="1" x14ac:dyDescent="0.2">
      <c r="A42" s="16"/>
      <c r="B42" s="230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2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220"/>
    </row>
    <row r="43" spans="1:68" ht="20.100000000000001" customHeight="1" x14ac:dyDescent="0.2">
      <c r="A43" s="16"/>
      <c r="B43" s="230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2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220"/>
    </row>
    <row r="44" spans="1:68" ht="20.100000000000001" customHeight="1" x14ac:dyDescent="0.2">
      <c r="A44" s="17"/>
      <c r="B44" s="230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2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220"/>
    </row>
    <row r="45" spans="1:68" ht="20.100000000000001" customHeight="1" x14ac:dyDescent="0.2">
      <c r="A45" s="17"/>
      <c r="B45" s="230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2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220"/>
    </row>
    <row r="46" spans="1:68" ht="20.100000000000001" customHeight="1" x14ac:dyDescent="0.2">
      <c r="A46" s="17"/>
      <c r="B46" s="230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2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220"/>
    </row>
    <row r="47" spans="1:68" ht="20.100000000000001" customHeight="1" x14ac:dyDescent="0.2">
      <c r="A47" s="17"/>
      <c r="B47" s="230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2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220"/>
    </row>
    <row r="48" spans="1:68" ht="20.100000000000001" customHeight="1" x14ac:dyDescent="0.2">
      <c r="A48" s="17"/>
      <c r="B48" s="230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2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220"/>
    </row>
    <row r="49" spans="1:68" ht="20.100000000000001" customHeight="1" x14ac:dyDescent="0.2">
      <c r="A49" s="17"/>
      <c r="B49" s="230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2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220"/>
    </row>
    <row r="50" spans="1:68" ht="20.100000000000001" customHeight="1" x14ac:dyDescent="0.2">
      <c r="A50" s="17"/>
      <c r="B50" s="230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2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220"/>
    </row>
    <row r="51" spans="1:68" ht="20.100000000000001" customHeight="1" x14ac:dyDescent="0.2">
      <c r="A51" s="17"/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2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220"/>
    </row>
    <row r="52" spans="1:68" ht="20.100000000000001" customHeight="1" x14ac:dyDescent="0.2">
      <c r="A52" s="17"/>
      <c r="B52" s="230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2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220"/>
    </row>
    <row r="53" spans="1:68" ht="20.100000000000001" customHeight="1" x14ac:dyDescent="0.2">
      <c r="A53" s="17"/>
      <c r="B53" s="230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2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220"/>
    </row>
    <row r="54" spans="1:68" ht="20.100000000000001" customHeight="1" x14ac:dyDescent="0.2">
      <c r="A54" s="17"/>
      <c r="B54" s="230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2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220"/>
    </row>
    <row r="55" spans="1:68" ht="20.100000000000001" customHeight="1" x14ac:dyDescent="0.2">
      <c r="A55" s="17"/>
      <c r="B55" s="230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2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220"/>
    </row>
    <row r="56" spans="1:68" ht="20.100000000000001" customHeight="1" x14ac:dyDescent="0.2">
      <c r="A56" s="17"/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2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220"/>
    </row>
    <row r="57" spans="1:68" ht="20.100000000000001" customHeight="1" x14ac:dyDescent="0.2">
      <c r="A57" s="17"/>
      <c r="B57" s="230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2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220"/>
    </row>
    <row r="58" spans="1:68" ht="20.100000000000001" customHeight="1" thickBot="1" x14ac:dyDescent="0.25">
      <c r="A58" s="18"/>
      <c r="B58" s="233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5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220"/>
    </row>
    <row r="59" spans="1:68" ht="20.100000000000001" customHeight="1" x14ac:dyDescent="0.2">
      <c r="A59" s="168"/>
      <c r="B59" s="50"/>
      <c r="C59" s="19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220"/>
    </row>
    <row r="60" spans="1:68" ht="20.100000000000001" customHeight="1" x14ac:dyDescent="0.2">
      <c r="A60" s="168"/>
      <c r="B60" s="51"/>
      <c r="C60" s="23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5"/>
      <c r="Q60" s="25"/>
      <c r="R60" s="25"/>
      <c r="S60" s="25"/>
      <c r="T60" s="25"/>
      <c r="U60" s="25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220"/>
    </row>
    <row r="61" spans="1:68" ht="20.100000000000001" customHeight="1" x14ac:dyDescent="0.2">
      <c r="A61" s="168"/>
      <c r="B61" s="51"/>
      <c r="C61" s="23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/>
      <c r="Q61" s="25"/>
      <c r="R61" s="25"/>
      <c r="S61" s="25"/>
      <c r="T61" s="25"/>
      <c r="U61" s="25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220"/>
    </row>
    <row r="62" spans="1:68" ht="20.100000000000001" customHeight="1" x14ac:dyDescent="0.2">
      <c r="A62" s="168"/>
      <c r="B62" s="51"/>
      <c r="C62" s="23"/>
      <c r="D62" s="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/>
      <c r="Q62" s="25"/>
      <c r="R62" s="25"/>
      <c r="S62" s="25"/>
      <c r="T62" s="25"/>
      <c r="U62" s="25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220"/>
    </row>
    <row r="63" spans="1:68" ht="20.100000000000001" customHeight="1" x14ac:dyDescent="0.2">
      <c r="A63" s="168"/>
      <c r="B63" s="51"/>
      <c r="C63" s="23"/>
      <c r="D63" s="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25"/>
      <c r="R63" s="25"/>
      <c r="S63" s="25"/>
      <c r="T63" s="25"/>
      <c r="U63" s="25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220"/>
    </row>
    <row r="64" spans="1:68" ht="20.100000000000001" customHeight="1" x14ac:dyDescent="0.2">
      <c r="A64" s="168"/>
      <c r="B64" s="51"/>
      <c r="C64" s="23"/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25"/>
      <c r="R64" s="25"/>
      <c r="S64" s="25"/>
      <c r="T64" s="25"/>
      <c r="U64" s="25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220"/>
    </row>
    <row r="65" spans="1:68" ht="20.100000000000001" customHeight="1" x14ac:dyDescent="0.2">
      <c r="A65" s="168"/>
      <c r="B65" s="51"/>
      <c r="C65" s="23"/>
      <c r="D65" s="2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25"/>
      <c r="R65" s="25"/>
      <c r="S65" s="25"/>
      <c r="T65" s="25"/>
      <c r="U65" s="25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220"/>
    </row>
    <row r="66" spans="1:68" ht="20.100000000000001" customHeight="1" x14ac:dyDescent="0.2">
      <c r="A66" s="168"/>
      <c r="B66" s="51"/>
      <c r="C66" s="23"/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5"/>
      <c r="Q66" s="25"/>
      <c r="R66" s="25"/>
      <c r="S66" s="25"/>
      <c r="T66" s="25"/>
      <c r="U66" s="25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6"/>
      <c r="BN66" s="176"/>
      <c r="BO66" s="176"/>
      <c r="BP66" s="220"/>
    </row>
    <row r="67" spans="1:68" ht="20.100000000000001" customHeight="1" x14ac:dyDescent="0.2">
      <c r="A67" s="168"/>
      <c r="B67" s="51"/>
      <c r="C67" s="23"/>
      <c r="D67" s="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  <c r="Q67" s="25"/>
      <c r="R67" s="25"/>
      <c r="S67" s="25"/>
      <c r="T67" s="25"/>
      <c r="U67" s="25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  <c r="BO67" s="176"/>
      <c r="BP67" s="220"/>
    </row>
    <row r="68" spans="1:68" ht="20.100000000000001" customHeight="1" x14ac:dyDescent="0.2">
      <c r="A68" s="168"/>
      <c r="B68" s="51"/>
      <c r="C68" s="23"/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  <c r="Q68" s="25"/>
      <c r="R68" s="25"/>
      <c r="S68" s="25"/>
      <c r="T68" s="25"/>
      <c r="U68" s="25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220"/>
    </row>
    <row r="69" spans="1:68" ht="20.100000000000001" customHeight="1" x14ac:dyDescent="0.2">
      <c r="A69" s="168"/>
      <c r="B69" s="51"/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  <c r="Q69" s="25"/>
      <c r="R69" s="25"/>
      <c r="S69" s="25"/>
      <c r="T69" s="25"/>
      <c r="U69" s="25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220"/>
    </row>
    <row r="70" spans="1:68" ht="20.100000000000001" customHeight="1" x14ac:dyDescent="0.2">
      <c r="A70" s="168"/>
      <c r="B70" s="51"/>
      <c r="C70" s="23"/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25"/>
      <c r="R70" s="25"/>
      <c r="S70" s="25"/>
      <c r="T70" s="25"/>
      <c r="U70" s="25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220"/>
    </row>
    <row r="71" spans="1:68" ht="20.100000000000001" customHeight="1" x14ac:dyDescent="0.2">
      <c r="A71" s="168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  <c r="BO71" s="176"/>
      <c r="BP71" s="220"/>
    </row>
    <row r="72" spans="1:68" ht="20.100000000000001" customHeight="1" x14ac:dyDescent="0.2">
      <c r="A72" s="168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220"/>
    </row>
    <row r="73" spans="1:68" ht="20.100000000000001" customHeight="1" x14ac:dyDescent="0.2">
      <c r="A73" s="169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220"/>
    </row>
  </sheetData>
  <mergeCells count="15">
    <mergeCell ref="A1:AR1"/>
    <mergeCell ref="AS1:BP1048576"/>
    <mergeCell ref="A2:V2"/>
    <mergeCell ref="X2:AR2"/>
    <mergeCell ref="A3:A37"/>
    <mergeCell ref="W3:W4"/>
    <mergeCell ref="B4:V4"/>
    <mergeCell ref="X4:AR4"/>
    <mergeCell ref="W5:W37"/>
    <mergeCell ref="B38:AR58"/>
    <mergeCell ref="A59:A61"/>
    <mergeCell ref="A62:A64"/>
    <mergeCell ref="A65:A67"/>
    <mergeCell ref="A68:A70"/>
    <mergeCell ref="A71:A73"/>
  </mergeCells>
  <conditionalFormatting sqref="E5:T37">
    <cfRule type="cellIs" dxfId="21" priority="22" operator="lessThan">
      <formula>1</formula>
    </cfRule>
  </conditionalFormatting>
  <conditionalFormatting sqref="E5:E37">
    <cfRule type="top10" dxfId="20" priority="21" rank="1"/>
  </conditionalFormatting>
  <conditionalFormatting sqref="G5:G37">
    <cfRule type="top10" dxfId="19" priority="20" rank="1"/>
  </conditionalFormatting>
  <conditionalFormatting sqref="I5:I37">
    <cfRule type="top10" dxfId="18" priority="19" rank="1"/>
  </conditionalFormatting>
  <conditionalFormatting sqref="K5:K37">
    <cfRule type="top10" dxfId="17" priority="18" rank="1"/>
  </conditionalFormatting>
  <conditionalFormatting sqref="M5:M37">
    <cfRule type="top10" dxfId="16" priority="17" rank="1"/>
  </conditionalFormatting>
  <conditionalFormatting sqref="O5:O37">
    <cfRule type="top10" dxfId="15" priority="16" rank="1"/>
  </conditionalFormatting>
  <conditionalFormatting sqref="Q5:Q37">
    <cfRule type="top10" dxfId="14" priority="15" rank="1"/>
  </conditionalFormatting>
  <conditionalFormatting sqref="S5:S37">
    <cfRule type="top10" dxfId="13" priority="14" rank="1"/>
  </conditionalFormatting>
  <conditionalFormatting sqref="AA5:AQ37">
    <cfRule type="cellIs" dxfId="12" priority="13" operator="lessThan">
      <formula>1</formula>
    </cfRule>
  </conditionalFormatting>
  <conditionalFormatting sqref="AA5:AA37">
    <cfRule type="top10" dxfId="11" priority="12" rank="1"/>
  </conditionalFormatting>
  <conditionalFormatting sqref="AC5:AC37">
    <cfRule type="top10" dxfId="10" priority="11" rank="1"/>
  </conditionalFormatting>
  <conditionalFormatting sqref="AE5:AE37">
    <cfRule type="top10" dxfId="9" priority="10" rank="1"/>
  </conditionalFormatting>
  <conditionalFormatting sqref="AG5:AG37">
    <cfRule type="top10" dxfId="8" priority="9" rank="1"/>
  </conditionalFormatting>
  <conditionalFormatting sqref="AI5:AI37">
    <cfRule type="top10" dxfId="7" priority="8" rank="1"/>
  </conditionalFormatting>
  <conditionalFormatting sqref="AK5:AK37">
    <cfRule type="top10" dxfId="6" priority="7" rank="1"/>
  </conditionalFormatting>
  <conditionalFormatting sqref="AM5:AM37">
    <cfRule type="top10" dxfId="5" priority="6" rank="1"/>
  </conditionalFormatting>
  <conditionalFormatting sqref="AO5:AO37">
    <cfRule type="top10" dxfId="4" priority="5" rank="1"/>
  </conditionalFormatting>
  <conditionalFormatting sqref="AQ5:AQ37">
    <cfRule type="top10" dxfId="3" priority="4" rank="1"/>
  </conditionalFormatting>
  <conditionalFormatting sqref="AR5:AR37">
    <cfRule type="top10" dxfId="2" priority="3" rank="1"/>
  </conditionalFormatting>
  <conditionalFormatting sqref="U5:U37">
    <cfRule type="top10" dxfId="1" priority="2" rank="1"/>
  </conditionalFormatting>
  <conditionalFormatting sqref="V5:V37">
    <cfRule type="top10" dxfId="0" priority="1" rank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ROUND 1</vt:lpstr>
      <vt:lpstr>ROUND 2</vt:lpstr>
      <vt:lpstr>LANE DRAW</vt:lpstr>
      <vt:lpstr>HANDICAP FORMULA</vt:lpstr>
      <vt:lpstr>Template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Bowling Handicap Calculator</dc:title>
  <dc:subject>Bowling</dc:subject>
  <dc:creator>Skip Horner</dc:creator>
  <cp:lastModifiedBy>Nathan and Tahnee Ridley</cp:lastModifiedBy>
  <cp:lastPrinted>2021-01-23T06:02:37Z</cp:lastPrinted>
  <dcterms:created xsi:type="dcterms:W3CDTF">2001-11-08T03:22:39Z</dcterms:created>
  <dcterms:modified xsi:type="dcterms:W3CDTF">2021-04-08T06:54:38Z</dcterms:modified>
</cp:coreProperties>
</file>